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david.sanchez\Desktop\2do trimestre 2024 Cta Publica\"/>
    </mc:Choice>
  </mc:AlternateContent>
  <xr:revisionPtr revIDLastSave="0" documentId="8_{21AB9A37-931F-453A-B4A9-BA9EEEB0BC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externalReferences>
    <externalReference r:id="rId2"/>
    <externalReference r:id="rId3"/>
  </externalReferences>
  <definedNames>
    <definedName name="_xlnm._FilterDatabase" localSheetId="0" hidden="1">PPI!$A$3:$Q$25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L15" i="1"/>
  <c r="L14" i="1"/>
  <c r="L13" i="1"/>
  <c r="L12" i="1"/>
  <c r="L11" i="1"/>
  <c r="L10" i="1"/>
  <c r="L8" i="1"/>
  <c r="L7" i="1"/>
  <c r="I17" i="1"/>
  <c r="I15" i="1"/>
  <c r="I14" i="1"/>
  <c r="I13" i="1"/>
  <c r="I12" i="1"/>
  <c r="I11" i="1"/>
  <c r="I10" i="1"/>
  <c r="I8" i="1"/>
  <c r="I7" i="1"/>
  <c r="H6" i="1"/>
  <c r="O8" i="1" s="1"/>
  <c r="Q17" i="1" l="1"/>
  <c r="O7" i="1"/>
  <c r="O6" i="1" s="1"/>
  <c r="H18" i="1"/>
  <c r="H16" i="1"/>
  <c r="H9" i="1"/>
  <c r="O12" i="1" s="1"/>
  <c r="O18" i="1"/>
  <c r="K18" i="1"/>
  <c r="Q19" i="1" s="1"/>
  <c r="Q18" i="1" s="1"/>
  <c r="K16" i="1"/>
  <c r="K9" i="1"/>
  <c r="K6" i="1"/>
  <c r="Q8" i="1" s="1"/>
  <c r="O11" i="1"/>
  <c r="O13" i="1"/>
  <c r="Q15" i="1" l="1"/>
  <c r="Q12" i="1"/>
  <c r="Q10" i="1"/>
  <c r="Q9" i="1" s="1"/>
  <c r="O15" i="1"/>
  <c r="Q14" i="1"/>
  <c r="Q16" i="1"/>
  <c r="Q7" i="1"/>
  <c r="O14" i="1"/>
  <c r="Q11" i="1"/>
  <c r="O17" i="1"/>
  <c r="O16" i="1" s="1"/>
  <c r="O10" i="1"/>
  <c r="O9" i="1" s="1"/>
  <c r="Q13" i="1"/>
  <c r="Q6" i="1" l="1"/>
  <c r="H4" i="1" l="1"/>
  <c r="G9" i="1"/>
  <c r="L18" i="1"/>
  <c r="J18" i="1"/>
  <c r="P19" i="1" s="1"/>
  <c r="I18" i="1"/>
  <c r="G18" i="1"/>
  <c r="N19" i="1" s="1"/>
  <c r="L16" i="1"/>
  <c r="J16" i="1"/>
  <c r="P17" i="1" s="1"/>
  <c r="I16" i="1"/>
  <c r="G16" i="1"/>
  <c r="N17" i="1" s="1"/>
  <c r="L9" i="1"/>
  <c r="J9" i="1"/>
  <c r="I9" i="1"/>
  <c r="L6" i="1"/>
  <c r="J6" i="1"/>
  <c r="G6" i="1"/>
  <c r="N7" i="1" s="1"/>
  <c r="Q4" i="1"/>
  <c r="L4" i="1"/>
  <c r="K4" i="1"/>
  <c r="J4" i="1"/>
  <c r="I4" i="1"/>
  <c r="G4" i="1"/>
  <c r="N5" i="1" s="1"/>
  <c r="N8" i="1" l="1"/>
  <c r="P7" i="1"/>
  <c r="P8" i="1"/>
  <c r="P6" i="1"/>
  <c r="P10" i="1"/>
  <c r="P15" i="1"/>
  <c r="P11" i="1"/>
  <c r="P12" i="1"/>
  <c r="P13" i="1"/>
  <c r="P14" i="1"/>
  <c r="N10" i="1"/>
  <c r="N11" i="1"/>
  <c r="N12" i="1"/>
  <c r="N13" i="1"/>
  <c r="N14" i="1"/>
  <c r="N15" i="1"/>
  <c r="P4" i="1"/>
  <c r="N9" i="1"/>
  <c r="P9" i="1"/>
  <c r="N16" i="1"/>
  <c r="P16" i="1"/>
  <c r="N18" i="1"/>
  <c r="P18" i="1"/>
  <c r="N6" i="1" l="1"/>
  <c r="I6" i="1" l="1"/>
</calcChain>
</file>

<file path=xl/sharedStrings.xml><?xml version="1.0" encoding="utf-8"?>
<sst xmlns="http://schemas.openxmlformats.org/spreadsheetml/2006/main" count="84" uniqueCount="55">
  <si>
    <t>Inversión</t>
  </si>
  <si>
    <t>Metas</t>
  </si>
  <si>
    <t>% Avance Financiero</t>
  </si>
  <si>
    <t>% Avance Metas</t>
  </si>
  <si>
    <t>Clave del Programa/ Proyecto</t>
  </si>
  <si>
    <t>Nombre</t>
  </si>
  <si>
    <t>Partida</t>
  </si>
  <si>
    <t>Descripción</t>
  </si>
  <si>
    <t>Clave UR</t>
  </si>
  <si>
    <t>Descripción 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</si>
  <si>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</si>
  <si>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</si>
  <si>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</si>
  <si>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</si>
  <si>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</si>
  <si>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</si>
  <si>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</si>
  <si>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</si>
  <si>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</si>
  <si>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</si>
  <si>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Difusión y concientización con campañas a la ciudadania para la liempieza, separación y aprovechamiento de los residuos</t>
  </si>
  <si>
    <t xml:space="preserve"> Residuos sólidos en la vía pública  generados en casa habitación.</t>
  </si>
  <si>
    <t>Recolección Residuos sólidos domiciliarios.(TITULOS)</t>
  </si>
  <si>
    <t>Recolección Residuos sólidos domiciliarios.(RURALES)</t>
  </si>
  <si>
    <t>Acciones en materia de limpieza integral de la ciudad realizada</t>
  </si>
  <si>
    <t>Limpieza de áreas de uso común municipal (Cuadrillas)</t>
  </si>
  <si>
    <t>Rutas de Apoyo Especial.</t>
  </si>
  <si>
    <t>Cuadrillas de limpieza y conservación urbana del municipio de León.</t>
  </si>
  <si>
    <t>Ruta de Aseo en Polígonos de Desarrollo</t>
  </si>
  <si>
    <t>Rutas de Aseo de Contenedores</t>
  </si>
  <si>
    <t>Cuadrilla 24/7</t>
  </si>
  <si>
    <t>Principales vialidades de la ciudad barridas.</t>
  </si>
  <si>
    <t>Zonas de Barrido y papeleo de vialidades y espacios municipales</t>
  </si>
  <si>
    <t xml:space="preserve"> Tratamiento de Lixiviados.</t>
  </si>
  <si>
    <t>Tratamiento de lixiviados</t>
  </si>
  <si>
    <t>Este indicador pretende medir la cantidad de kilometros barridos en principales vialidades, respecto a los kilometros existentes en los principales bulevares y avenidas. Exceptuando las vialidades no establecidas en los contratos.</t>
  </si>
  <si>
    <t>Este indicador pretende medir los  litros de lixiviado tratado</t>
  </si>
  <si>
    <t>Este Indicador hace referencia a la implementación de una campaña de difusión y concientización</t>
  </si>
  <si>
    <t>Este indicador hace referencia a las toneladas de residuos relocectados, respecto a la proyección de toneladas de residuos generadas.</t>
  </si>
  <si>
    <t>Este idicador es de demanda debido a que el servicio de limpia depende de los reporte y eventos que se susciten en la ciudad. Por lo que se miden los metros cuadrados limpiados en espacios públicos de la ciudad respecto a los que son impactados por residuos sólidos urbanos.</t>
  </si>
  <si>
    <t>Sistema Integral de Aseo Público</t>
  </si>
  <si>
    <t>TONELADAS</t>
  </si>
  <si>
    <t>MTS 2</t>
  </si>
  <si>
    <t>MTS2</t>
  </si>
  <si>
    <t>KM</t>
  </si>
  <si>
    <t>MTS 3</t>
  </si>
  <si>
    <t>IF1P1C1</t>
  </si>
  <si>
    <t>IF1PIC2</t>
  </si>
  <si>
    <t>IF1PIC3</t>
  </si>
  <si>
    <t>IF1P1C4</t>
  </si>
  <si>
    <t>IF1P1C5</t>
  </si>
  <si>
    <t>IFIP1C6</t>
  </si>
  <si>
    <t>if1psc7</t>
  </si>
  <si>
    <t>if1p1c8</t>
  </si>
  <si>
    <t>Sistema Integral de Aseo Público de León
Programas y Proyectos de Inversión
Del 01 de Enero al 30 de Junio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</si>
</sst>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#,##0.00_ ;\-#,##0.00\ "/>
  </numFmts>
  <fonts count="11" x14ac:knownFonts="1">
    <font>
      <sz val="8"/>
      <color theme="1"/>
      <name val="Arial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sz val="8"/>
      <name val="Calibri Light"/>
      <family val="2"/>
    </font>
    <font>
      <sz val="7"/>
      <color theme="1"/>
      <name val="Calibri Light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  <scheme val="minor"/>
    </font>
    <font>
      <sz val="8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</cellStyleXfs>
  <cellXfs count="116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wrapText="1"/>
    </xf>
    <xf numFmtId="0" fontId="0" fillId="3" borderId="1" xfId="0" applyFill="1" applyBorder="1" applyProtection="1">
      <protection locked="0"/>
    </xf>
    <xf numFmtId="44" fontId="3" fillId="3" borderId="1" xfId="2" applyFont="1" applyFill="1" applyBorder="1" applyAlignment="1" applyProtection="1">
      <protection locked="0"/>
    </xf>
    <xf numFmtId="43" fontId="9" fillId="3" borderId="1" xfId="1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wrapText="1"/>
    </xf>
    <xf numFmtId="0" fontId="0" fillId="0" borderId="1" xfId="0" applyBorder="1" applyProtection="1">
      <protection locked="0"/>
    </xf>
    <xf numFmtId="43" fontId="0" fillId="0" borderId="1" xfId="1" applyFont="1" applyFill="1" applyBorder="1" applyProtection="1">
      <protection locked="0"/>
    </xf>
    <xf numFmtId="43" fontId="3" fillId="0" borderId="1" xfId="1" applyFont="1" applyFill="1" applyBorder="1" applyAlignment="1" applyProtection="1">
      <alignment wrapText="1"/>
      <protection locked="0"/>
    </xf>
    <xf numFmtId="43" fontId="3" fillId="0" borderId="1" xfId="1" applyFont="1" applyFill="1" applyBorder="1" applyAlignment="1" applyProtection="1">
      <alignment horizontal="center" wrapText="1"/>
      <protection locked="0"/>
    </xf>
    <xf numFmtId="44" fontId="2" fillId="0" borderId="1" xfId="2" applyFont="1" applyFill="1" applyBorder="1" applyAlignment="1" applyProtection="1">
      <alignment wrapText="1"/>
      <protection locked="0"/>
    </xf>
    <xf numFmtId="44" fontId="3" fillId="0" borderId="1" xfId="2" applyFont="1" applyFill="1" applyBorder="1" applyAlignment="1" applyProtection="1">
      <alignment wrapText="1"/>
      <protection locked="0"/>
    </xf>
    <xf numFmtId="43" fontId="3" fillId="3" borderId="1" xfId="1" applyFont="1" applyFill="1" applyBorder="1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 applyProtection="1">
      <alignment horizontal="center"/>
      <protection locked="0"/>
    </xf>
    <xf numFmtId="43" fontId="3" fillId="0" borderId="1" xfId="1" applyFont="1" applyFill="1" applyBorder="1" applyAlignment="1" applyProtection="1">
      <alignment horizontal="center" vertical="center"/>
      <protection locked="0"/>
    </xf>
    <xf numFmtId="43" fontId="0" fillId="0" borderId="1" xfId="1" applyFont="1" applyFill="1" applyBorder="1"/>
    <xf numFmtId="43" fontId="3" fillId="0" borderId="1" xfId="1" applyFont="1" applyFill="1" applyBorder="1" applyAlignment="1" applyProtection="1"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>
      <alignment wrapText="1"/>
    </xf>
    <xf numFmtId="0" fontId="0" fillId="3" borderId="5" xfId="0" applyFill="1" applyBorder="1" applyProtection="1">
      <protection locked="0"/>
    </xf>
    <xf numFmtId="44" fontId="3" fillId="3" borderId="5" xfId="2" applyFont="1" applyFill="1" applyBorder="1" applyAlignment="1" applyProtection="1">
      <protection locked="0"/>
    </xf>
    <xf numFmtId="43" fontId="3" fillId="3" borderId="5" xfId="1" applyFont="1" applyFill="1" applyBorder="1" applyAlignment="1" applyProtection="1">
      <alignment horizontal="center" wrapText="1"/>
      <protection locked="0"/>
    </xf>
    <xf numFmtId="2" fontId="9" fillId="3" borderId="5" xfId="0" applyNumberFormat="1" applyFont="1" applyFill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2" fontId="9" fillId="3" borderId="8" xfId="0" applyNumberFormat="1" applyFont="1" applyFill="1" applyBorder="1" applyAlignment="1" applyProtection="1">
      <alignment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wrapText="1"/>
    </xf>
    <xf numFmtId="0" fontId="0" fillId="0" borderId="10" xfId="0" applyBorder="1" applyProtection="1">
      <protection locked="0"/>
    </xf>
    <xf numFmtId="44" fontId="0" fillId="0" borderId="10" xfId="2" applyFont="1" applyFill="1" applyBorder="1" applyProtection="1">
      <protection locked="0"/>
    </xf>
    <xf numFmtId="43" fontId="0" fillId="0" borderId="10" xfId="1" applyFont="1" applyFill="1" applyBorder="1" applyAlignment="1" applyProtection="1">
      <alignment horizontal="center"/>
      <protection locked="0"/>
    </xf>
    <xf numFmtId="43" fontId="0" fillId="0" borderId="10" xfId="1" applyFont="1" applyFill="1" applyBorder="1" applyProtection="1">
      <protection locked="0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7" fillId="4" borderId="20" xfId="0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  <protection locked="0"/>
    </xf>
    <xf numFmtId="44" fontId="1" fillId="3" borderId="4" xfId="2" applyFont="1" applyFill="1" applyBorder="1" applyAlignment="1" applyProtection="1">
      <protection locked="0"/>
    </xf>
    <xf numFmtId="44" fontId="2" fillId="3" borderId="6" xfId="2" applyFont="1" applyFill="1" applyBorder="1" applyAlignment="1" applyProtection="1">
      <protection locked="0"/>
    </xf>
    <xf numFmtId="43" fontId="0" fillId="0" borderId="7" xfId="1" applyFont="1" applyFill="1" applyBorder="1" applyProtection="1">
      <protection locked="0"/>
    </xf>
    <xf numFmtId="43" fontId="2" fillId="0" borderId="8" xfId="1" applyFont="1" applyFill="1" applyBorder="1"/>
    <xf numFmtId="44" fontId="1" fillId="3" borderId="7" xfId="2" applyFont="1" applyFill="1" applyBorder="1" applyAlignment="1" applyProtection="1">
      <alignment wrapText="1"/>
      <protection locked="0"/>
    </xf>
    <xf numFmtId="43" fontId="10" fillId="3" borderId="8" xfId="0" applyNumberFormat="1" applyFont="1" applyFill="1" applyBorder="1" applyAlignment="1" applyProtection="1">
      <alignment horizontal="right" wrapText="1"/>
      <protection locked="0"/>
    </xf>
    <xf numFmtId="44" fontId="2" fillId="0" borderId="8" xfId="2" applyFont="1" applyFill="1" applyBorder="1" applyAlignment="1" applyProtection="1">
      <alignment wrapText="1"/>
      <protection locked="0"/>
    </xf>
    <xf numFmtId="44" fontId="3" fillId="0" borderId="8" xfId="2" applyFont="1" applyFill="1" applyBorder="1" applyAlignment="1" applyProtection="1">
      <alignment wrapText="1"/>
      <protection locked="0"/>
    </xf>
    <xf numFmtId="44" fontId="1" fillId="3" borderId="7" xfId="2" applyFont="1" applyFill="1" applyBorder="1" applyAlignment="1" applyProtection="1">
      <protection locked="0"/>
    </xf>
    <xf numFmtId="44" fontId="2" fillId="3" borderId="8" xfId="2" applyFont="1" applyFill="1" applyBorder="1" applyAlignment="1" applyProtection="1">
      <protection locked="0"/>
    </xf>
    <xf numFmtId="44" fontId="3" fillId="0" borderId="7" xfId="2" applyFont="1" applyFill="1" applyBorder="1" applyAlignment="1" applyProtection="1">
      <protection locked="0"/>
    </xf>
    <xf numFmtId="43" fontId="0" fillId="0" borderId="7" xfId="1" applyFont="1" applyFill="1" applyBorder="1"/>
    <xf numFmtId="44" fontId="1" fillId="3" borderId="7" xfId="2" applyFont="1" applyFill="1" applyBorder="1" applyProtection="1">
      <protection locked="0"/>
    </xf>
    <xf numFmtId="165" fontId="3" fillId="3" borderId="8" xfId="2" applyNumberFormat="1" applyFont="1" applyFill="1" applyBorder="1" applyAlignment="1" applyProtection="1">
      <protection locked="0"/>
    </xf>
    <xf numFmtId="44" fontId="0" fillId="0" borderId="9" xfId="2" applyFont="1" applyFill="1" applyBorder="1" applyProtection="1">
      <protection locked="0"/>
    </xf>
    <xf numFmtId="44" fontId="0" fillId="0" borderId="11" xfId="2" applyFont="1" applyFill="1" applyBorder="1" applyProtection="1">
      <protection locked="0"/>
    </xf>
    <xf numFmtId="43" fontId="9" fillId="3" borderId="4" xfId="1" applyFont="1" applyFill="1" applyBorder="1" applyAlignment="1" applyProtection="1">
      <alignment horizontal="center" wrapText="1"/>
      <protection locked="0"/>
    </xf>
    <xf numFmtId="43" fontId="9" fillId="3" borderId="6" xfId="1" applyFont="1" applyFill="1" applyBorder="1" applyAlignment="1" applyProtection="1">
      <alignment horizontal="center" wrapText="1"/>
      <protection locked="0"/>
    </xf>
    <xf numFmtId="43" fontId="3" fillId="0" borderId="7" xfId="1" applyFont="1" applyFill="1" applyBorder="1" applyAlignment="1" applyProtection="1">
      <alignment wrapText="1"/>
      <protection locked="0"/>
    </xf>
    <xf numFmtId="43" fontId="3" fillId="0" borderId="8" xfId="1" applyFont="1" applyFill="1" applyBorder="1" applyAlignment="1" applyProtection="1">
      <alignment wrapText="1"/>
      <protection locked="0"/>
    </xf>
    <xf numFmtId="43" fontId="9" fillId="3" borderId="7" xfId="1" applyFont="1" applyFill="1" applyBorder="1" applyAlignment="1" applyProtection="1">
      <alignment horizontal="center" wrapText="1"/>
      <protection locked="0"/>
    </xf>
    <xf numFmtId="43" fontId="9" fillId="3" borderId="8" xfId="1" applyFont="1" applyFill="1" applyBorder="1" applyAlignment="1" applyProtection="1">
      <alignment horizontal="center" wrapText="1"/>
      <protection locked="0"/>
    </xf>
    <xf numFmtId="43" fontId="3" fillId="3" borderId="7" xfId="1" applyFont="1" applyFill="1" applyBorder="1" applyAlignment="1" applyProtection="1">
      <protection locked="0"/>
    </xf>
    <xf numFmtId="43" fontId="3" fillId="3" borderId="8" xfId="1" applyFont="1" applyFill="1" applyBorder="1" applyAlignment="1" applyProtection="1">
      <protection locked="0"/>
    </xf>
    <xf numFmtId="43" fontId="3" fillId="0" borderId="7" xfId="1" applyFont="1" applyFill="1" applyBorder="1" applyAlignment="1" applyProtection="1">
      <alignment horizontal="center"/>
      <protection locked="0"/>
    </xf>
    <xf numFmtId="43" fontId="3" fillId="0" borderId="8" xfId="1" applyFont="1" applyFill="1" applyBorder="1" applyAlignment="1" applyProtection="1">
      <alignment horizontal="left" vertical="center"/>
      <protection locked="0"/>
    </xf>
    <xf numFmtId="43" fontId="3" fillId="0" borderId="7" xfId="1" applyFont="1" applyFill="1" applyBorder="1" applyAlignment="1" applyProtection="1">
      <alignment horizontal="center" vertical="center"/>
      <protection locked="0"/>
    </xf>
    <xf numFmtId="43" fontId="3" fillId="0" borderId="7" xfId="1" applyFont="1" applyFill="1" applyBorder="1" applyAlignment="1" applyProtection="1">
      <protection locked="0"/>
    </xf>
    <xf numFmtId="43" fontId="3" fillId="0" borderId="8" xfId="1" applyFont="1" applyFill="1" applyBorder="1" applyAlignment="1" applyProtection="1">
      <protection locked="0"/>
    </xf>
    <xf numFmtId="43" fontId="2" fillId="0" borderId="9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0" fontId="1" fillId="2" borderId="17" xfId="0" applyFont="1" applyFill="1" applyBorder="1" applyAlignment="1">
      <alignment horizontal="left"/>
    </xf>
    <xf numFmtId="0" fontId="7" fillId="4" borderId="20" xfId="0" applyFont="1" applyFill="1" applyBorder="1" applyAlignment="1" applyProtection="1">
      <alignment horizontal="center" wrapText="1"/>
      <protection locked="0"/>
    </xf>
    <xf numFmtId="2" fontId="3" fillId="3" borderId="4" xfId="0" applyNumberFormat="1" applyFont="1" applyFill="1" applyBorder="1" applyAlignment="1" applyProtection="1">
      <alignment wrapText="1"/>
      <protection locked="0"/>
    </xf>
    <xf numFmtId="2" fontId="3" fillId="0" borderId="7" xfId="0" applyNumberFormat="1" applyFont="1" applyBorder="1" applyProtection="1">
      <protection locked="0"/>
    </xf>
    <xf numFmtId="2" fontId="3" fillId="3" borderId="7" xfId="0" applyNumberFormat="1" applyFont="1" applyFill="1" applyBorder="1" applyAlignment="1" applyProtection="1">
      <alignment wrapText="1"/>
      <protection locked="0"/>
    </xf>
    <xf numFmtId="2" fontId="3" fillId="3" borderId="7" xfId="0" applyNumberFormat="1" applyFont="1" applyFill="1" applyBorder="1" applyProtection="1">
      <protection locked="0"/>
    </xf>
    <xf numFmtId="2" fontId="3" fillId="0" borderId="9" xfId="0" applyNumberFormat="1" applyFont="1" applyBorder="1" applyProtection="1">
      <protection locked="0"/>
    </xf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7" fillId="4" borderId="28" xfId="0" applyFont="1" applyFill="1" applyBorder="1" applyAlignment="1" applyProtection="1">
      <alignment horizontal="center" wrapText="1"/>
      <protection locked="0"/>
    </xf>
    <xf numFmtId="2" fontId="3" fillId="3" borderId="13" xfId="0" applyNumberFormat="1" applyFont="1" applyFill="1" applyBorder="1" applyAlignment="1" applyProtection="1">
      <alignment wrapText="1"/>
      <protection locked="0"/>
    </xf>
    <xf numFmtId="0" fontId="3" fillId="0" borderId="14" xfId="0" applyFont="1" applyBorder="1" applyProtection="1">
      <protection locked="0"/>
    </xf>
    <xf numFmtId="2" fontId="3" fillId="3" borderId="14" xfId="0" applyNumberFormat="1" applyFont="1" applyFill="1" applyBorder="1" applyAlignment="1" applyProtection="1">
      <alignment wrapText="1"/>
      <protection locked="0"/>
    </xf>
    <xf numFmtId="2" fontId="3" fillId="0" borderId="14" xfId="0" applyNumberFormat="1" applyFont="1" applyBorder="1" applyProtection="1">
      <protection locked="0"/>
    </xf>
    <xf numFmtId="2" fontId="3" fillId="3" borderId="14" xfId="0" applyNumberFormat="1" applyFont="1" applyFill="1" applyBorder="1" applyProtection="1">
      <protection locked="0"/>
    </xf>
    <xf numFmtId="0" fontId="3" fillId="0" borderId="15" xfId="0" applyFont="1" applyBorder="1" applyProtection="1">
      <protection locked="0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4" fontId="7" fillId="4" borderId="7" xfId="3" applyNumberFormat="1" applyFont="1" applyFill="1" applyBorder="1" applyAlignment="1" applyProtection="1">
      <alignment horizontal="center" vertical="center" wrapText="1"/>
      <protection locked="0"/>
    </xf>
    <xf numFmtId="4" fontId="7" fillId="4" borderId="8" xfId="3" applyNumberFormat="1" applyFont="1" applyFill="1" applyBorder="1" applyAlignment="1" applyProtection="1">
      <alignment horizontal="center" vertical="center" wrapText="1"/>
      <protection locked="0"/>
    </xf>
    <xf numFmtId="2" fontId="9" fillId="3" borderId="7" xfId="0" applyNumberFormat="1" applyFont="1" applyFill="1" applyBorder="1" applyAlignment="1" applyProtection="1">
      <alignment wrapText="1"/>
      <protection locked="0"/>
    </xf>
    <xf numFmtId="43" fontId="3" fillId="0" borderId="7" xfId="0" applyNumberFormat="1" applyFont="1" applyBorder="1" applyAlignment="1" applyProtection="1">
      <alignment wrapText="1"/>
      <protection locked="0"/>
    </xf>
    <xf numFmtId="2" fontId="3" fillId="3" borderId="8" xfId="0" applyNumberFormat="1" applyFont="1" applyFill="1" applyBorder="1" applyAlignment="1" applyProtection="1">
      <alignment wrapText="1"/>
      <protection locked="0"/>
    </xf>
    <xf numFmtId="2" fontId="3" fillId="0" borderId="8" xfId="0" applyNumberFormat="1" applyFont="1" applyBorder="1" applyProtection="1">
      <protection locked="0"/>
    </xf>
    <xf numFmtId="164" fontId="3" fillId="0" borderId="7" xfId="0" applyNumberFormat="1" applyFont="1" applyBorder="1" applyAlignment="1" applyProtection="1">
      <alignment wrapText="1"/>
      <protection locked="0"/>
    </xf>
    <xf numFmtId="2" fontId="9" fillId="3" borderId="7" xfId="0" applyNumberFormat="1" applyFont="1" applyFill="1" applyBorder="1" applyProtection="1">
      <protection locked="0"/>
    </xf>
    <xf numFmtId="2" fontId="3" fillId="3" borderId="8" xfId="0" applyNumberFormat="1" applyFont="1" applyFill="1" applyBorder="1" applyProtection="1">
      <protection locked="0"/>
    </xf>
    <xf numFmtId="43" fontId="3" fillId="0" borderId="7" xfId="0" applyNumberFormat="1" applyFont="1" applyBorder="1" applyProtection="1">
      <protection locked="0"/>
    </xf>
    <xf numFmtId="43" fontId="9" fillId="3" borderId="7" xfId="0" applyNumberFormat="1" applyFont="1" applyFill="1" applyBorder="1" applyAlignment="1" applyProtection="1">
      <alignment wrapText="1"/>
      <protection locked="0"/>
    </xf>
    <xf numFmtId="164" fontId="3" fillId="0" borderId="9" xfId="0" applyNumberFormat="1" applyFont="1" applyBorder="1" applyAlignment="1" applyProtection="1">
      <alignment wrapText="1"/>
      <protection locked="0"/>
    </xf>
    <xf numFmtId="2" fontId="3" fillId="0" borderId="11" xfId="0" applyNumberFormat="1" applyFont="1" applyBorder="1" applyProtection="1">
      <protection locked="0"/>
    </xf>
    <xf numFmtId="0" fontId="1" fillId="2" borderId="12" xfId="0" applyFont="1" applyFill="1" applyBorder="1" applyAlignment="1">
      <alignment horizontal="center" wrapText="1"/>
    </xf>
    <xf numFmtId="0" fontId="2" fillId="0" borderId="16" xfId="0" applyFont="1" applyBorder="1"/>
    <xf numFmtId="0" fontId="2" fillId="0" borderId="22" xfId="0" applyFont="1" applyBorder="1"/>
    <xf numFmtId="0" fontId="1" fillId="2" borderId="18" xfId="0" applyFont="1" applyFill="1" applyBorder="1" applyAlignment="1">
      <alignment horizontal="center" wrapText="1"/>
    </xf>
    <xf numFmtId="0" fontId="2" fillId="0" borderId="18" xfId="0" applyFont="1" applyBorder="1"/>
    <xf numFmtId="0" fontId="2" fillId="0" borderId="19" xfId="0" applyFont="1" applyBorder="1"/>
  </cellXfs>
  <cellStyles count="4">
    <cellStyle name="Millares" xfId="1" builtinId="3"/>
    <cellStyle name="Moneda" xfId="2" builtinId="4"/>
    <cellStyle name="Normal" xfId="0" builtinId="0"/>
    <cellStyle name="Normal 4 2" xfId="3" xr:uid="{111C1BFD-BB5B-4B7C-94F3-416EF7D599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riana.ortiz\Documents\PAGOS%20TITULOS%20Y%20CONTRATOS\PAGOS%20EFECTUADOS\PAGOS%20EFECTUADOS%20A%20CONTRATOS%20Y%20T&#205;TULOS%20DE%20LIMPIEZAS%20Y%20RECOLECCION%202024.xlsx" TargetMode="External"/><Relationship Id="rId1" Type="http://schemas.openxmlformats.org/officeDocument/2006/relationships/externalLinkPath" Target="/Users/adriana.ortiz/Documents/PAGOS%20TITULOS%20Y%20CONTRATOS/PAGOS%20EFECTUADOS/PAGOS%20EFECTUADOS%20A%20CONTRATOS%20Y%20T&#205;TULOS%20DE%20LIMPIEZAS%20Y%20RECOLECCION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riana.ortiz\Documents\PBR\METAS\AVANCES%20DE%20META\2024\PROYECTOS%20DE%20INVERSI&#211;N%202024\JUNIO%202024\Proyectos%20Inversion_SIAP%20Aprobado_2024.xlsx" TargetMode="External"/><Relationship Id="rId1" Type="http://schemas.openxmlformats.org/officeDocument/2006/relationships/externalLinkPath" Target="/Users/adriana.ortiz/Documents/PBR/METAS/AVANCES%20DE%20META/2024/PROYECTOS%20DE%20INVERSI&#211;N%202024/JUNIO%202024/Proyectos%20Inversion_SIAP%20Aprobado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L. PAGOS EN PARTIDA "/>
      <sheetName val="PROPUE PAGO NOV Y DIC RECOL 23"/>
      <sheetName val="SOL. PAGOS EN PARTIDA (3)"/>
      <sheetName val="Hoja3"/>
      <sheetName val="Hoja3 (2)"/>
      <sheetName val="DOMICIL PROG VS REAL"/>
    </sheetNames>
    <sheetDataSet>
      <sheetData sheetId="0">
        <row r="31">
          <cell r="U31">
            <v>159089649.73212799</v>
          </cell>
        </row>
        <row r="38">
          <cell r="T38">
            <v>3024694.0999999996</v>
          </cell>
        </row>
        <row r="40">
          <cell r="T40">
            <v>1399694.5300000003</v>
          </cell>
        </row>
        <row r="42">
          <cell r="T42">
            <v>664637.52</v>
          </cell>
        </row>
        <row r="44">
          <cell r="T44">
            <v>11897024.799999999</v>
          </cell>
        </row>
        <row r="46">
          <cell r="T46">
            <v>7642971.7000000002</v>
          </cell>
        </row>
        <row r="48">
          <cell r="T48">
            <v>7999645.3200000003</v>
          </cell>
        </row>
        <row r="50">
          <cell r="T50">
            <v>28371817.329999998</v>
          </cell>
        </row>
        <row r="52">
          <cell r="T52">
            <v>1610357.2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AVANCE DE METAS 2024"/>
    </sheetNames>
    <sheetDataSet>
      <sheetData sheetId="0"/>
      <sheetData sheetId="1">
        <row r="14">
          <cell r="AG14">
            <v>1891736</v>
          </cell>
        </row>
        <row r="15">
          <cell r="AG15">
            <v>334865</v>
          </cell>
        </row>
        <row r="16">
          <cell r="AG16">
            <v>467640</v>
          </cell>
        </row>
        <row r="17">
          <cell r="AG17">
            <v>194570</v>
          </cell>
        </row>
        <row r="18">
          <cell r="AG18">
            <v>175000</v>
          </cell>
        </row>
        <row r="19">
          <cell r="AG19">
            <v>132336</v>
          </cell>
        </row>
        <row r="28">
          <cell r="AG28">
            <v>220043.85</v>
          </cell>
        </row>
        <row r="29">
          <cell r="AG29">
            <v>7336.2100000000009</v>
          </cell>
        </row>
        <row r="33">
          <cell r="AG33">
            <v>3435.0600000000004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tabSelected="1" workbookViewId="0">
      <selection activeCell="D25" sqref="D25"/>
    </sheetView>
  </sheetViews>
  <sheetFormatPr baseColWidth="10" defaultColWidth="16.83203125" defaultRowHeight="15" customHeight="1" x14ac:dyDescent="0.2"/>
  <cols>
    <col min="1" max="1" width="19.83203125" customWidth="1"/>
    <col min="2" max="2" width="26.33203125" style="4" customWidth="1"/>
    <col min="3" max="3" width="16.1640625" style="4" customWidth="1"/>
    <col min="4" max="4" width="35.33203125" style="4" customWidth="1"/>
    <col min="5" max="5" width="16.83203125" hidden="1" customWidth="1"/>
    <col min="6" max="6" width="29.83203125" hidden="1" customWidth="1"/>
    <col min="7" max="7" width="15.5" customWidth="1"/>
    <col min="8" max="8" width="16.5" customWidth="1"/>
    <col min="9" max="9" width="16.6640625" customWidth="1"/>
    <col min="10" max="10" width="17.83203125" bestFit="1" customWidth="1"/>
    <col min="11" max="11" width="16.5" bestFit="1" customWidth="1"/>
    <col min="12" max="13" width="13.33203125" customWidth="1"/>
    <col min="14" max="17" width="11.83203125" customWidth="1"/>
    <col min="18" max="26" width="12" customWidth="1"/>
  </cols>
  <sheetData>
    <row r="1" spans="1:26" ht="34.5" customHeight="1" thickBot="1" x14ac:dyDescent="0.25">
      <c r="A1" s="110" t="s">
        <v>54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2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83"/>
      <c r="B2" s="84"/>
      <c r="C2" s="84"/>
      <c r="D2" s="84"/>
      <c r="E2" s="84"/>
      <c r="F2" s="85"/>
      <c r="G2" s="40"/>
      <c r="H2" s="41" t="s">
        <v>0</v>
      </c>
      <c r="I2" s="42"/>
      <c r="J2" s="40"/>
      <c r="K2" s="113" t="s">
        <v>1</v>
      </c>
      <c r="L2" s="114"/>
      <c r="M2" s="115"/>
      <c r="N2" s="76" t="s">
        <v>2</v>
      </c>
      <c r="O2" s="41"/>
      <c r="P2" s="95" t="s">
        <v>3</v>
      </c>
      <c r="Q2" s="96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 thickBot="1" x14ac:dyDescent="0.25">
      <c r="A3" s="8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87" t="s">
        <v>9</v>
      </c>
      <c r="G3" s="43" t="s">
        <v>10</v>
      </c>
      <c r="H3" s="5" t="s">
        <v>11</v>
      </c>
      <c r="I3" s="44" t="s">
        <v>12</v>
      </c>
      <c r="J3" s="43" t="s">
        <v>13</v>
      </c>
      <c r="K3" s="5" t="s">
        <v>11</v>
      </c>
      <c r="L3" s="5" t="s">
        <v>14</v>
      </c>
      <c r="M3" s="44" t="s">
        <v>15</v>
      </c>
      <c r="N3" s="77" t="s">
        <v>16</v>
      </c>
      <c r="O3" s="88" t="s">
        <v>17</v>
      </c>
      <c r="P3" s="97" t="s">
        <v>18</v>
      </c>
      <c r="Q3" s="98" t="s">
        <v>19</v>
      </c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2">
      <c r="A4" s="26"/>
      <c r="B4" s="26" t="s">
        <v>20</v>
      </c>
      <c r="C4" s="27"/>
      <c r="D4" s="26" t="s">
        <v>37</v>
      </c>
      <c r="E4" s="28">
        <v>5057</v>
      </c>
      <c r="F4" s="26" t="s">
        <v>40</v>
      </c>
      <c r="G4" s="45">
        <f>+SUM(G5)</f>
        <v>5000000</v>
      </c>
      <c r="H4" s="29">
        <f>H5</f>
        <v>0</v>
      </c>
      <c r="I4" s="46">
        <f>+SUM(I5)</f>
        <v>0</v>
      </c>
      <c r="J4" s="61">
        <f>J5</f>
        <v>1</v>
      </c>
      <c r="K4" s="30">
        <f>K5</f>
        <v>0</v>
      </c>
      <c r="L4" s="31">
        <f>L5</f>
        <v>0</v>
      </c>
      <c r="M4" s="62"/>
      <c r="N4" s="78">
        <v>0</v>
      </c>
      <c r="O4" s="89"/>
      <c r="P4" s="99">
        <f>+L4*100/J4</f>
        <v>0</v>
      </c>
      <c r="Q4" s="33">
        <f>Q5</f>
        <v>0</v>
      </c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2">
      <c r="A5" s="12"/>
      <c r="B5" s="12"/>
      <c r="C5" s="13"/>
      <c r="D5" s="12"/>
      <c r="E5" s="14"/>
      <c r="F5" s="12" t="s">
        <v>40</v>
      </c>
      <c r="G5" s="47">
        <v>5000000</v>
      </c>
      <c r="H5" s="15"/>
      <c r="I5" s="48"/>
      <c r="J5" s="63">
        <v>1</v>
      </c>
      <c r="K5" s="17"/>
      <c r="L5" s="16"/>
      <c r="M5" s="64"/>
      <c r="N5" s="79">
        <f>+I5*100/G4</f>
        <v>0</v>
      </c>
      <c r="O5" s="90"/>
      <c r="P5" s="100">
        <v>0</v>
      </c>
      <c r="Q5" s="32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2">
      <c r="A6" s="7"/>
      <c r="B6" s="7" t="s">
        <v>21</v>
      </c>
      <c r="C6" s="8"/>
      <c r="D6" s="7" t="s">
        <v>38</v>
      </c>
      <c r="E6" s="9">
        <v>5057</v>
      </c>
      <c r="F6" s="7"/>
      <c r="G6" s="49">
        <f>+G7+G8</f>
        <v>168648896.53999999</v>
      </c>
      <c r="H6" s="10">
        <f>SUM(G7:G8)+SUM(H7:H8)</f>
        <v>383823486.27999997</v>
      </c>
      <c r="I6" s="50">
        <f>+I7+I8</f>
        <v>166732621.43212798</v>
      </c>
      <c r="J6" s="65">
        <f>+SUM(J7:J8)</f>
        <v>480453.3556348898</v>
      </c>
      <c r="K6" s="10">
        <f>SUM(J7:J8)+SUM(K7:K8)</f>
        <v>480453.3556348898</v>
      </c>
      <c r="L6" s="11">
        <f>+SUM(L7:L8)</f>
        <v>227380.06</v>
      </c>
      <c r="M6" s="66" t="s">
        <v>41</v>
      </c>
      <c r="N6" s="80">
        <f>+N7+N8</f>
        <v>98.863748801690207</v>
      </c>
      <c r="O6" s="91">
        <f>+O7+O8</f>
        <v>43.439921576475967</v>
      </c>
      <c r="P6" s="99">
        <f>+L6*100/J6</f>
        <v>47.326146718141061</v>
      </c>
      <c r="Q6" s="101">
        <f>+Q7+Q8</f>
        <v>47.326146718141061</v>
      </c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2">
      <c r="A7" s="12"/>
      <c r="B7" s="12" t="s">
        <v>22</v>
      </c>
      <c r="C7" s="13">
        <v>35801</v>
      </c>
      <c r="D7" s="12" t="s">
        <v>22</v>
      </c>
      <c r="E7" s="14">
        <v>5057</v>
      </c>
      <c r="F7" s="12" t="s">
        <v>40</v>
      </c>
      <c r="G7" s="47">
        <v>150000000</v>
      </c>
      <c r="H7" s="18">
        <v>214610521.41</v>
      </c>
      <c r="I7" s="51">
        <f>'[1]SOL. PAGOS EN PARTIDA '!$U$31</f>
        <v>159089649.73212799</v>
      </c>
      <c r="J7" s="63">
        <v>464473.34048364573</v>
      </c>
      <c r="K7" s="17">
        <v>0</v>
      </c>
      <c r="L7" s="16">
        <f>'[2]AVANCE DE METAS 2024'!$AG$28</f>
        <v>220043.85</v>
      </c>
      <c r="M7" s="64" t="s">
        <v>41</v>
      </c>
      <c r="N7" s="79">
        <f>+I7*100/G6</f>
        <v>94.331865192130238</v>
      </c>
      <c r="O7" s="92">
        <f>+I7*100/H6</f>
        <v>41.448649032402301</v>
      </c>
      <c r="P7" s="100">
        <f>+L7*100/J6</f>
        <v>45.799211810941664</v>
      </c>
      <c r="Q7" s="102">
        <f>+L7*100/K6</f>
        <v>45.799211810941664</v>
      </c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 x14ac:dyDescent="0.2">
      <c r="A8" s="12" t="s">
        <v>46</v>
      </c>
      <c r="B8" s="12" t="s">
        <v>23</v>
      </c>
      <c r="C8" s="13">
        <v>35801</v>
      </c>
      <c r="D8" s="12" t="s">
        <v>23</v>
      </c>
      <c r="E8" s="14">
        <v>5057</v>
      </c>
      <c r="F8" s="12" t="s">
        <v>40</v>
      </c>
      <c r="G8" s="47">
        <v>18648896.539999999</v>
      </c>
      <c r="H8" s="19">
        <v>564068.32999999996</v>
      </c>
      <c r="I8" s="52">
        <f>'[1]SOL. PAGOS EN PARTIDA '!$T$46</f>
        <v>7642971.7000000002</v>
      </c>
      <c r="J8" s="63">
        <v>15980.015151244053</v>
      </c>
      <c r="K8" s="17">
        <v>0</v>
      </c>
      <c r="L8" s="16">
        <f>'[2]AVANCE DE METAS 2024'!$AG$29</f>
        <v>7336.2100000000009</v>
      </c>
      <c r="M8" s="64" t="s">
        <v>41</v>
      </c>
      <c r="N8" s="79">
        <f>+I8*100/G6</f>
        <v>4.5318836095599631</v>
      </c>
      <c r="O8" s="92">
        <f>+I8*100/H6</f>
        <v>1.9912725440736676</v>
      </c>
      <c r="P8" s="103">
        <f>+L8*100/J6</f>
        <v>1.5269349071993987</v>
      </c>
      <c r="Q8" s="102">
        <f>+L8*100/K6</f>
        <v>1.5269349071993987</v>
      </c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2">
      <c r="A9" s="7"/>
      <c r="B9" s="7" t="s">
        <v>24</v>
      </c>
      <c r="C9" s="8"/>
      <c r="D9" s="7" t="s">
        <v>39</v>
      </c>
      <c r="E9" s="9">
        <v>5057</v>
      </c>
      <c r="F9" s="7"/>
      <c r="G9" s="53">
        <f>+SUM(G10:G15)</f>
        <v>65286286.030000001</v>
      </c>
      <c r="H9" s="10">
        <f>SUM(G10:G15)+SUM(H10:H15)</f>
        <v>67123376.820000008</v>
      </c>
      <c r="I9" s="54">
        <f>+SUM(I10:I15)</f>
        <v>26596053.469999999</v>
      </c>
      <c r="J9" s="67">
        <f>+SUM(J10:J15)</f>
        <v>6463043.9999999991</v>
      </c>
      <c r="K9" s="10">
        <f>SUM(J10:J15)+SUM(K10:K15)</f>
        <v>6463043.9999999991</v>
      </c>
      <c r="L9" s="20">
        <f>+SUM(L10:L15)</f>
        <v>3196147</v>
      </c>
      <c r="M9" s="68" t="s">
        <v>42</v>
      </c>
      <c r="N9" s="81">
        <f>+I9*100/G9</f>
        <v>40.737580719140198</v>
      </c>
      <c r="O9" s="93">
        <f>SUM(O10:O15)</f>
        <v>39.622639280083817</v>
      </c>
      <c r="P9" s="104">
        <f>+L9*100/J9</f>
        <v>49.452657292755553</v>
      </c>
      <c r="Q9" s="105">
        <f>SUM(Q10:Q15)</f>
        <v>49.452657292755553</v>
      </c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 x14ac:dyDescent="0.2">
      <c r="A10" s="21" t="s">
        <v>48</v>
      </c>
      <c r="B10" s="21" t="s">
        <v>25</v>
      </c>
      <c r="C10" s="13">
        <v>35801</v>
      </c>
      <c r="D10" s="21" t="s">
        <v>25</v>
      </c>
      <c r="E10" s="14">
        <v>5057</v>
      </c>
      <c r="F10" s="21" t="s">
        <v>40</v>
      </c>
      <c r="G10" s="55">
        <v>29191469.140000001</v>
      </c>
      <c r="H10" s="19">
        <v>631077.52</v>
      </c>
      <c r="I10" s="51">
        <f>'[1]SOL. PAGOS EN PARTIDA '!$T$44</f>
        <v>11897024.799999999</v>
      </c>
      <c r="J10" s="69">
        <v>3239308.7999999993</v>
      </c>
      <c r="K10" s="22">
        <v>0</v>
      </c>
      <c r="L10" s="23">
        <f>'[2]AVANCE DE METAS 2024'!$AG$14</f>
        <v>1891736</v>
      </c>
      <c r="M10" s="70" t="s">
        <v>42</v>
      </c>
      <c r="N10" s="79">
        <f>I10*100/$G$9</f>
        <v>18.222854328906294</v>
      </c>
      <c r="O10" s="92">
        <f>+I10*100/$H$9</f>
        <v>17.724115447742456</v>
      </c>
      <c r="P10" s="100">
        <f>+L10*100/$J$9</f>
        <v>29.270046745774906</v>
      </c>
      <c r="Q10" s="102">
        <f>+L10*100/$K$9</f>
        <v>29.270046745774906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x14ac:dyDescent="0.2">
      <c r="A11" s="21" t="s">
        <v>47</v>
      </c>
      <c r="B11" s="21" t="s">
        <v>26</v>
      </c>
      <c r="C11" s="13">
        <v>35801</v>
      </c>
      <c r="D11" s="21" t="s">
        <v>26</v>
      </c>
      <c r="E11" s="14">
        <v>5057</v>
      </c>
      <c r="F11" s="21" t="s">
        <v>40</v>
      </c>
      <c r="G11" s="55">
        <v>7456733.7000000002</v>
      </c>
      <c r="H11" s="19">
        <v>269129</v>
      </c>
      <c r="I11" s="52">
        <f>'[1]SOL. PAGOS EN PARTIDA '!$T$38</f>
        <v>3024694.0999999996</v>
      </c>
      <c r="J11" s="69">
        <v>1012284</v>
      </c>
      <c r="K11" s="22">
        <v>0</v>
      </c>
      <c r="L11" s="23">
        <f>'[2]AVANCE DE METAS 2024'!$AG$15</f>
        <v>334865</v>
      </c>
      <c r="M11" s="70" t="s">
        <v>43</v>
      </c>
      <c r="N11" s="79">
        <f t="shared" ref="N11:N15" si="0">I11*100/$G$9</f>
        <v>4.6329700828901625</v>
      </c>
      <c r="O11" s="92">
        <f t="shared" ref="O11:O15" si="1">+I11*100/$H$9</f>
        <v>4.5061709396878333</v>
      </c>
      <c r="P11" s="100">
        <f t="shared" ref="P11:P14" si="2">+L11*100/$J$9</f>
        <v>5.1812272978491256</v>
      </c>
      <c r="Q11" s="102">
        <f t="shared" ref="Q11:Q15" si="3">+L11*100/$K$9</f>
        <v>5.1812272978491256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23.25" customHeight="1" x14ac:dyDescent="0.2">
      <c r="A12" s="21" t="s">
        <v>50</v>
      </c>
      <c r="B12" s="21" t="s">
        <v>27</v>
      </c>
      <c r="C12" s="13">
        <v>35801</v>
      </c>
      <c r="D12" s="21" t="s">
        <v>27</v>
      </c>
      <c r="E12" s="14">
        <v>5057</v>
      </c>
      <c r="F12" s="21" t="s">
        <v>40</v>
      </c>
      <c r="G12" s="56">
        <v>19715057.100000001</v>
      </c>
      <c r="H12" s="19">
        <v>614175.75</v>
      </c>
      <c r="I12" s="51">
        <f>'[1]SOL. PAGOS EN PARTIDA '!$T$48</f>
        <v>7999645.3200000003</v>
      </c>
      <c r="J12" s="71">
        <v>1417197.6000000003</v>
      </c>
      <c r="K12" s="22">
        <v>0</v>
      </c>
      <c r="L12" s="23">
        <f>'[2]AVANCE DE METAS 2024'!$AG$16</f>
        <v>467640</v>
      </c>
      <c r="M12" s="70" t="s">
        <v>42</v>
      </c>
      <c r="N12" s="79">
        <f t="shared" si="0"/>
        <v>12.25317874005583</v>
      </c>
      <c r="O12" s="92">
        <f>+I12*100/$H$9</f>
        <v>11.917823117648089</v>
      </c>
      <c r="P12" s="100">
        <f t="shared" si="2"/>
        <v>7.2355998195277653</v>
      </c>
      <c r="Q12" s="102">
        <f>+L12*100/$K$9</f>
        <v>7.2355998195277653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23.25" customHeight="1" x14ac:dyDescent="0.2">
      <c r="A13" s="21" t="s">
        <v>52</v>
      </c>
      <c r="B13" s="21" t="s">
        <v>28</v>
      </c>
      <c r="C13" s="13">
        <v>35801</v>
      </c>
      <c r="D13" s="21" t="s">
        <v>28</v>
      </c>
      <c r="E13" s="14">
        <v>5057</v>
      </c>
      <c r="F13" s="21" t="s">
        <v>40</v>
      </c>
      <c r="G13" s="56">
        <v>3415121.8</v>
      </c>
      <c r="H13" s="19">
        <v>128127.27</v>
      </c>
      <c r="I13" s="52">
        <f>'[1]SOL. PAGOS EN PARTIDA '!$T$40</f>
        <v>1399694.5300000003</v>
      </c>
      <c r="J13" s="69">
        <v>404913.59999999992</v>
      </c>
      <c r="K13" s="22">
        <v>0</v>
      </c>
      <c r="L13" s="23">
        <f>'[2]AVANCE DE METAS 2024'!$AG$17</f>
        <v>194570</v>
      </c>
      <c r="M13" s="70" t="s">
        <v>42</v>
      </c>
      <c r="N13" s="79">
        <f t="shared" si="0"/>
        <v>2.1439334584859373</v>
      </c>
      <c r="O13" s="92">
        <f t="shared" si="1"/>
        <v>2.0852564282536941</v>
      </c>
      <c r="P13" s="100">
        <f t="shared" si="2"/>
        <v>3.0105009342347047</v>
      </c>
      <c r="Q13" s="102">
        <f t="shared" si="3"/>
        <v>3.0105009342347047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2">
      <c r="A14" s="21" t="s">
        <v>51</v>
      </c>
      <c r="B14" s="21" t="s">
        <v>29</v>
      </c>
      <c r="C14" s="13">
        <v>35801</v>
      </c>
      <c r="D14" s="21" t="s">
        <v>29</v>
      </c>
      <c r="E14" s="14">
        <v>5057</v>
      </c>
      <c r="F14" s="21" t="s">
        <v>40</v>
      </c>
      <c r="G14" s="56">
        <v>1637993.45</v>
      </c>
      <c r="H14" s="19">
        <v>59166.85</v>
      </c>
      <c r="I14" s="51">
        <f>'[1]SOL. PAGOS EN PARTIDA '!$T$42</f>
        <v>664637.52</v>
      </c>
      <c r="J14" s="69">
        <v>129780</v>
      </c>
      <c r="K14" s="22">
        <v>0</v>
      </c>
      <c r="L14" s="23">
        <f>'[2]AVANCE DE METAS 2024'!$AG$18</f>
        <v>175000</v>
      </c>
      <c r="M14" s="70" t="s">
        <v>42</v>
      </c>
      <c r="N14" s="79">
        <f t="shared" si="0"/>
        <v>1.0180354258390336</v>
      </c>
      <c r="O14" s="92">
        <f t="shared" si="1"/>
        <v>0.99017294940674871</v>
      </c>
      <c r="P14" s="100">
        <f t="shared" si="2"/>
        <v>2.7077024386651249</v>
      </c>
      <c r="Q14" s="102">
        <f t="shared" si="3"/>
        <v>2.7077024386651249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2">
      <c r="A15" s="21"/>
      <c r="B15" s="21" t="s">
        <v>30</v>
      </c>
      <c r="C15" s="13">
        <v>35801</v>
      </c>
      <c r="D15" s="21" t="s">
        <v>30</v>
      </c>
      <c r="E15" s="14">
        <v>5057</v>
      </c>
      <c r="F15" s="21" t="s">
        <v>40</v>
      </c>
      <c r="G15" s="56">
        <v>3869910.84</v>
      </c>
      <c r="H15" s="19">
        <v>135414.39999999999</v>
      </c>
      <c r="I15" s="52">
        <f>'[1]SOL. PAGOS EN PARTIDA '!$T$52</f>
        <v>1610357.2</v>
      </c>
      <c r="J15" s="69">
        <v>259560</v>
      </c>
      <c r="K15" s="22"/>
      <c r="L15" s="23">
        <f>'[2]AVANCE DE METAS 2024'!$AG$19</f>
        <v>132336</v>
      </c>
      <c r="M15" s="70" t="s">
        <v>45</v>
      </c>
      <c r="N15" s="79">
        <f t="shared" si="0"/>
        <v>2.4666086829629386</v>
      </c>
      <c r="O15" s="92">
        <f t="shared" si="1"/>
        <v>2.3991003973449971</v>
      </c>
      <c r="P15" s="100">
        <f>+L15*100/$J$9</f>
        <v>2.0475800567039313</v>
      </c>
      <c r="Q15" s="102">
        <f t="shared" si="3"/>
        <v>2.0475800567039313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2">
      <c r="A16" s="7"/>
      <c r="B16" s="7" t="s">
        <v>31</v>
      </c>
      <c r="C16" s="8"/>
      <c r="D16" s="7" t="s">
        <v>35</v>
      </c>
      <c r="E16" s="9">
        <v>5057</v>
      </c>
      <c r="F16" s="7"/>
      <c r="G16" s="53">
        <f>+SUM(G17)</f>
        <v>70113702.879999995</v>
      </c>
      <c r="H16" s="10">
        <f>+G17+H17</f>
        <v>75360648.129999995</v>
      </c>
      <c r="I16" s="54">
        <f>+SUM(I17)</f>
        <v>28371817.329999998</v>
      </c>
      <c r="J16" s="67">
        <f>+SUM(J17)</f>
        <v>7109.52</v>
      </c>
      <c r="K16" s="10">
        <f>+J17-K17</f>
        <v>7109.52</v>
      </c>
      <c r="L16" s="20">
        <f>+SUM(L17)</f>
        <v>3435.0600000000004</v>
      </c>
      <c r="M16" s="68" t="s">
        <v>44</v>
      </c>
      <c r="N16" s="81">
        <f>+I16*100/G16</f>
        <v>40.465438515718574</v>
      </c>
      <c r="O16" s="93">
        <f>SUM(O17)</f>
        <v>37.648053770792323</v>
      </c>
      <c r="P16" s="104">
        <f>+L16*100/J16</f>
        <v>48.316342031529558</v>
      </c>
      <c r="Q16" s="105">
        <f>SUM(Q17)</f>
        <v>48.316342031529558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21.75" customHeight="1" x14ac:dyDescent="0.2">
      <c r="A17" s="21" t="s">
        <v>49</v>
      </c>
      <c r="B17" s="21" t="s">
        <v>32</v>
      </c>
      <c r="C17" s="13">
        <v>35801</v>
      </c>
      <c r="D17" s="21" t="s">
        <v>32</v>
      </c>
      <c r="E17" s="14">
        <v>5057</v>
      </c>
      <c r="F17" s="21" t="s">
        <v>40</v>
      </c>
      <c r="G17" s="56">
        <v>70113702.879999995</v>
      </c>
      <c r="H17" s="24">
        <v>5246945.25</v>
      </c>
      <c r="I17" s="51">
        <f>'[1]SOL. PAGOS EN PARTIDA '!$T$50</f>
        <v>28371817.329999998</v>
      </c>
      <c r="J17" s="72">
        <v>7109.52</v>
      </c>
      <c r="K17" s="22">
        <v>0</v>
      </c>
      <c r="L17" s="25">
        <f>'[2]AVANCE DE METAS 2024'!$AG$33</f>
        <v>3435.0600000000004</v>
      </c>
      <c r="M17" s="73" t="s">
        <v>44</v>
      </c>
      <c r="N17" s="79">
        <f>+I17*100/G16</f>
        <v>40.465438515718574</v>
      </c>
      <c r="O17" s="92">
        <f>+I17*100/H16</f>
        <v>37.648053770792323</v>
      </c>
      <c r="P17" s="106">
        <f>+L17*100/J16</f>
        <v>48.316342031529558</v>
      </c>
      <c r="Q17" s="102">
        <f>+L17*100/K16</f>
        <v>48.316342031529558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2">
      <c r="A18" s="7"/>
      <c r="B18" s="7" t="s">
        <v>33</v>
      </c>
      <c r="C18" s="8"/>
      <c r="D18" s="7" t="s">
        <v>36</v>
      </c>
      <c r="E18" s="9">
        <v>5057</v>
      </c>
      <c r="F18" s="7"/>
      <c r="G18" s="57">
        <f>G19</f>
        <v>1061335.78</v>
      </c>
      <c r="H18" s="10">
        <f>+G19+H19</f>
        <v>1061335.78</v>
      </c>
      <c r="I18" s="58">
        <f>+SUM(I19:I19)</f>
        <v>0</v>
      </c>
      <c r="J18" s="65">
        <f>+SUM(J19:J19)</f>
        <v>15500000</v>
      </c>
      <c r="K18" s="10">
        <f>+J19-K19</f>
        <v>15500000</v>
      </c>
      <c r="L18" s="11">
        <f>+SUM(L19:L19)</f>
        <v>0</v>
      </c>
      <c r="M18" s="68"/>
      <c r="N18" s="80">
        <f>+I18*100/G18</f>
        <v>0</v>
      </c>
      <c r="O18" s="93">
        <f>SUM(O19)</f>
        <v>0</v>
      </c>
      <c r="P18" s="107">
        <f>+L18*100/J18</f>
        <v>0</v>
      </c>
      <c r="Q18" s="105">
        <f>SUM(Q19)</f>
        <v>0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thickBot="1" x14ac:dyDescent="0.25">
      <c r="A19" s="34" t="s">
        <v>53</v>
      </c>
      <c r="B19" s="34" t="s">
        <v>34</v>
      </c>
      <c r="C19" s="35"/>
      <c r="D19" s="34" t="s">
        <v>34</v>
      </c>
      <c r="E19" s="36">
        <v>5057</v>
      </c>
      <c r="F19" s="34" t="s">
        <v>40</v>
      </c>
      <c r="G19" s="59">
        <v>1061335.78</v>
      </c>
      <c r="H19" s="37"/>
      <c r="I19" s="60"/>
      <c r="J19" s="74">
        <v>15500000</v>
      </c>
      <c r="K19" s="38"/>
      <c r="L19" s="39"/>
      <c r="M19" s="75"/>
      <c r="N19" s="82">
        <f>+I19*100/G18</f>
        <v>0</v>
      </c>
      <c r="O19" s="94"/>
      <c r="P19" s="108">
        <f>+L19*100/J18</f>
        <v>0</v>
      </c>
      <c r="Q19" s="109">
        <f>+L19*100/K18</f>
        <v>0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2">
      <c r="A20" s="1"/>
      <c r="B20" s="3"/>
      <c r="C20" s="3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">
      <c r="A21" s="1"/>
      <c r="B21" s="3"/>
      <c r="C21" s="3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2">
      <c r="A22" s="1"/>
      <c r="B22" s="3"/>
      <c r="C22" s="3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2">
      <c r="A23" s="1"/>
      <c r="B23" s="3"/>
      <c r="C23" s="3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 x14ac:dyDescent="0.2">
      <c r="A24" s="1"/>
      <c r="B24" s="3"/>
      <c r="C24" s="3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2">
      <c r="A25" s="1"/>
      <c r="B25" s="3"/>
      <c r="C25" s="3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2">
      <c r="A26" s="2"/>
      <c r="B26" s="3"/>
      <c r="C26" s="3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2">
      <c r="A27" s="1"/>
      <c r="B27" s="3"/>
      <c r="C27" s="3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">
      <c r="A28" s="1"/>
      <c r="B28" s="3"/>
      <c r="C28" s="3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1"/>
      <c r="B29" s="3"/>
      <c r="C29" s="3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2">
      <c r="A30" s="1"/>
      <c r="B30" s="3"/>
      <c r="C30" s="3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">
      <c r="A31" s="1"/>
      <c r="B31" s="3"/>
      <c r="C31" s="3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">
      <c r="A32" s="1"/>
      <c r="B32" s="3"/>
      <c r="C32" s="3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2">
      <c r="A33" s="1"/>
      <c r="B33" s="3"/>
      <c r="C33" s="3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">
      <c r="A34" s="1"/>
      <c r="B34" s="3"/>
      <c r="C34" s="3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">
      <c r="A35" s="1"/>
      <c r="B35" s="3"/>
      <c r="C35" s="3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">
      <c r="A36" s="1"/>
      <c r="B36" s="3"/>
      <c r="C36" s="3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">
      <c r="A37" s="1"/>
      <c r="B37" s="3"/>
      <c r="C37" s="3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">
      <c r="A38" s="1"/>
      <c r="B38" s="3"/>
      <c r="C38" s="3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">
      <c r="A39" s="1"/>
      <c r="B39" s="3"/>
      <c r="C39" s="3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">
      <c r="A40" s="1"/>
      <c r="B40" s="3"/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">
      <c r="A41" s="1"/>
      <c r="B41" s="3"/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">
      <c r="A42" s="1"/>
      <c r="B42" s="3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">
      <c r="A43" s="1"/>
      <c r="B43" s="3"/>
      <c r="C43" s="3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">
      <c r="A44" s="1"/>
      <c r="B44" s="3"/>
      <c r="C44" s="3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">
      <c r="A45" s="1"/>
      <c r="B45" s="3"/>
      <c r="C45" s="3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1"/>
      <c r="B46" s="3"/>
      <c r="C46" s="3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A47" s="1"/>
      <c r="B47" s="3"/>
      <c r="C47" s="3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1"/>
      <c r="B48" s="3"/>
      <c r="C48" s="3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">
      <c r="A49" s="1"/>
      <c r="B49" s="3"/>
      <c r="C49" s="3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1"/>
      <c r="B50" s="3"/>
      <c r="C50" s="3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1"/>
      <c r="B51" s="3"/>
      <c r="C51" s="3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1"/>
      <c r="B52" s="3"/>
      <c r="C52" s="3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1"/>
      <c r="B53" s="3"/>
      <c r="C53" s="3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1"/>
      <c r="B54" s="3"/>
      <c r="C54" s="3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1"/>
      <c r="B55" s="3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1"/>
      <c r="B56" s="3"/>
      <c r="C56" s="3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">
      <c r="A57" s="1"/>
      <c r="B57" s="3"/>
      <c r="C57" s="3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1"/>
      <c r="B58" s="3"/>
      <c r="C58" s="3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">
      <c r="A59" s="1"/>
      <c r="B59" s="3"/>
      <c r="C59" s="3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1"/>
      <c r="B60" s="3"/>
      <c r="C60" s="3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">
      <c r="A61" s="1"/>
      <c r="B61" s="3"/>
      <c r="C61" s="3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1"/>
      <c r="B62" s="3"/>
      <c r="C62" s="3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">
      <c r="A63" s="1"/>
      <c r="B63" s="3"/>
      <c r="C63" s="3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1"/>
      <c r="B64" s="3"/>
      <c r="C64" s="3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1"/>
      <c r="B65" s="3"/>
      <c r="C65" s="3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1"/>
      <c r="B66" s="3"/>
      <c r="C66" s="3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">
      <c r="A67" s="1"/>
      <c r="B67" s="3"/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">
      <c r="A68" s="1"/>
      <c r="B68" s="3"/>
      <c r="C68" s="3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">
      <c r="A69" s="1"/>
      <c r="B69" s="3"/>
      <c r="C69" s="3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1"/>
      <c r="B70" s="3"/>
      <c r="C70" s="3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">
      <c r="A71" s="1"/>
      <c r="B71" s="3"/>
      <c r="C71" s="3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">
      <c r="A72" s="1"/>
      <c r="B72" s="3"/>
      <c r="C72" s="3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1"/>
      <c r="B73" s="3"/>
      <c r="C73" s="3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">
      <c r="A74" s="1"/>
      <c r="B74" s="3"/>
      <c r="C74" s="3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1"/>
      <c r="B75" s="3"/>
      <c r="C75" s="3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1"/>
      <c r="B76" s="3"/>
      <c r="C76" s="3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1"/>
      <c r="B77" s="3"/>
      <c r="C77" s="3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1"/>
      <c r="B78" s="3"/>
      <c r="C78" s="3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1"/>
      <c r="B79" s="3"/>
      <c r="C79" s="3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1"/>
      <c r="B80" s="3"/>
      <c r="C80" s="3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1"/>
      <c r="B81" s="3"/>
      <c r="C81" s="3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1"/>
      <c r="B82" s="3"/>
      <c r="C82" s="3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1"/>
      <c r="B83" s="3"/>
      <c r="C83" s="3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1"/>
      <c r="B84" s="3"/>
      <c r="C84" s="3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1"/>
      <c r="B85" s="3"/>
      <c r="C85" s="3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1"/>
      <c r="B86" s="3"/>
      <c r="C86" s="3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1"/>
      <c r="B87" s="3"/>
      <c r="C87" s="3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1"/>
      <c r="B88" s="3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"/>
      <c r="B89" s="3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1"/>
      <c r="B90" s="3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1"/>
      <c r="B91" s="3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1"/>
      <c r="B92" s="3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1"/>
      <c r="B93" s="3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/>
      <c r="B94" s="3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1"/>
      <c r="B95" s="3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1"/>
      <c r="B96" s="3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1"/>
      <c r="B97" s="3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1"/>
      <c r="B98" s="3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1"/>
      <c r="B99" s="3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1"/>
      <c r="B100" s="3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1"/>
      <c r="B101" s="3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1"/>
      <c r="B102" s="3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1"/>
      <c r="B103" s="3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1"/>
      <c r="B104" s="3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1"/>
      <c r="B105" s="3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1"/>
      <c r="B106" s="3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3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3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1"/>
      <c r="B109" s="3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1"/>
      <c r="B110" s="3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1"/>
      <c r="B111" s="3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1"/>
      <c r="B112" s="3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1"/>
      <c r="B113" s="3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1"/>
      <c r="B114" s="3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1"/>
      <c r="B115" s="3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1"/>
      <c r="B116" s="3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1"/>
      <c r="B117" s="3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1"/>
      <c r="B118" s="3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"/>
      <c r="B119" s="3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"/>
      <c r="B120" s="3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3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3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"/>
      <c r="B123" s="3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"/>
      <c r="B124" s="3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1"/>
      <c r="B125" s="3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1"/>
      <c r="B126" s="3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1"/>
      <c r="B127" s="3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1"/>
      <c r="B128" s="3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1"/>
      <c r="B129" s="3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1"/>
      <c r="B130" s="3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3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"/>
      <c r="B132" s="3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1"/>
      <c r="B133" s="3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1"/>
      <c r="B134" s="3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1"/>
      <c r="B135" s="3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1"/>
      <c r="B136" s="3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1"/>
      <c r="B137" s="3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3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3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3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3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1"/>
      <c r="B142" s="3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"/>
      <c r="B143" s="3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"/>
      <c r="B144" s="3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1"/>
      <c r="B145" s="3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1"/>
      <c r="B146" s="3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1"/>
      <c r="B147" s="3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1"/>
      <c r="B148" s="3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1"/>
      <c r="B149" s="3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1"/>
      <c r="B150" s="3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1"/>
      <c r="B151" s="3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1"/>
      <c r="B152" s="3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1"/>
      <c r="B153" s="3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1"/>
      <c r="B154" s="3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1"/>
      <c r="B155" s="3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1"/>
      <c r="B156" s="3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1"/>
      <c r="B157" s="3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1"/>
      <c r="B158" s="3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1"/>
      <c r="B159" s="3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1"/>
      <c r="B160" s="3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1"/>
      <c r="B161" s="3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1"/>
      <c r="B162" s="3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1"/>
      <c r="B163" s="3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1"/>
      <c r="B164" s="3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1"/>
      <c r="B165" s="3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1"/>
      <c r="B166" s="3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1"/>
      <c r="B167" s="3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1"/>
      <c r="B168" s="3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1"/>
      <c r="B169" s="3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1"/>
      <c r="B170" s="3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1"/>
      <c r="B171" s="3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1"/>
      <c r="B172" s="3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1"/>
      <c r="B173" s="3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1"/>
      <c r="B174" s="3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1"/>
      <c r="B175" s="3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1"/>
      <c r="B176" s="3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1"/>
      <c r="B177" s="3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1"/>
      <c r="B178" s="3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1"/>
      <c r="B179" s="3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1"/>
      <c r="B180" s="3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1"/>
      <c r="B181" s="3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1"/>
      <c r="B182" s="3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1"/>
      <c r="B183" s="3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1"/>
      <c r="B184" s="3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1"/>
      <c r="B185" s="3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1"/>
      <c r="B186" s="3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1"/>
      <c r="B187" s="3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1"/>
      <c r="B188" s="3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1"/>
      <c r="B189" s="3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1"/>
      <c r="B190" s="3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1"/>
      <c r="B191" s="3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1"/>
      <c r="B192" s="3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1"/>
      <c r="B193" s="3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1"/>
      <c r="B194" s="3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1"/>
      <c r="B195" s="3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1"/>
      <c r="B196" s="3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1"/>
      <c r="B197" s="3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1"/>
      <c r="B198" s="3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1"/>
      <c r="B199" s="3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1"/>
      <c r="B200" s="3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1"/>
      <c r="B201" s="3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1"/>
      <c r="B202" s="3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1"/>
      <c r="B203" s="3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1"/>
      <c r="B204" s="3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1"/>
      <c r="B205" s="3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1"/>
      <c r="B206" s="3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1"/>
      <c r="B207" s="3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1"/>
      <c r="B208" s="3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1"/>
      <c r="B209" s="3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1"/>
      <c r="B210" s="3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1"/>
      <c r="B211" s="3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1"/>
      <c r="B212" s="3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1"/>
      <c r="B213" s="3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1"/>
      <c r="B214" s="3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1"/>
      <c r="B215" s="3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1"/>
      <c r="B216" s="3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1"/>
      <c r="B217" s="3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1"/>
      <c r="B218" s="3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1"/>
      <c r="B219" s="3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1"/>
      <c r="B220" s="3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1"/>
      <c r="B221" s="3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1"/>
      <c r="B222" s="3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1"/>
      <c r="B223" s="3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1"/>
      <c r="B224" s="3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1"/>
      <c r="B225" s="3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1"/>
      <c r="B226" s="3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1"/>
      <c r="B227" s="3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1"/>
      <c r="B228" s="3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1"/>
      <c r="B229" s="3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1"/>
      <c r="B230" s="3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1"/>
      <c r="B231" s="3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1"/>
      <c r="B232" s="3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1"/>
      <c r="B233" s="3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1"/>
      <c r="B234" s="3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1"/>
      <c r="B235" s="3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1"/>
      <c r="B236" s="3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1"/>
      <c r="B237" s="3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1"/>
      <c r="B238" s="3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1"/>
      <c r="B239" s="3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1"/>
      <c r="B240" s="3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1"/>
      <c r="B241" s="3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1"/>
      <c r="B242" s="3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1"/>
      <c r="B243" s="3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1"/>
      <c r="B244" s="3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1"/>
      <c r="B245" s="3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1"/>
      <c r="B246" s="3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1"/>
      <c r="B247" s="3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1"/>
      <c r="B248" s="3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1"/>
      <c r="B249" s="3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1"/>
      <c r="B250" s="3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1"/>
      <c r="B251" s="3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1"/>
      <c r="B252" s="3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1"/>
      <c r="B253" s="3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1"/>
      <c r="B254" s="3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1"/>
      <c r="B255" s="3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1"/>
      <c r="B256" s="3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1"/>
      <c r="B257" s="3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1"/>
      <c r="B258" s="3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1"/>
      <c r="B259" s="3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1"/>
      <c r="B260" s="3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1"/>
      <c r="B261" s="3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1"/>
      <c r="B262" s="3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1"/>
      <c r="B263" s="3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1"/>
      <c r="B264" s="3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1"/>
      <c r="B265" s="3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1"/>
      <c r="B266" s="3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1"/>
      <c r="B267" s="3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1"/>
      <c r="B268" s="3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1"/>
      <c r="B269" s="3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1"/>
      <c r="B270" s="3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1"/>
      <c r="B271" s="3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1"/>
      <c r="B272" s="3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1"/>
      <c r="B273" s="3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1"/>
      <c r="B274" s="3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1"/>
      <c r="B275" s="3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1"/>
      <c r="B276" s="3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1"/>
      <c r="B277" s="3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1"/>
      <c r="B278" s="3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1"/>
      <c r="B279" s="3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1"/>
      <c r="B280" s="3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1"/>
      <c r="B281" s="3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1"/>
      <c r="B282" s="3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1"/>
      <c r="B283" s="3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1"/>
      <c r="B284" s="3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1"/>
      <c r="B285" s="3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1"/>
      <c r="B286" s="3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1"/>
      <c r="B287" s="3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1"/>
      <c r="B288" s="3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1"/>
      <c r="B289" s="3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1"/>
      <c r="B290" s="3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1"/>
      <c r="B291" s="3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1"/>
      <c r="B292" s="3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1"/>
      <c r="B293" s="3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1"/>
      <c r="B294" s="3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1"/>
      <c r="B295" s="3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1"/>
      <c r="B296" s="3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1"/>
      <c r="B297" s="3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1"/>
      <c r="B298" s="3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1"/>
      <c r="B299" s="3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1"/>
      <c r="B300" s="3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1"/>
      <c r="B301" s="3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1"/>
      <c r="B302" s="3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1"/>
      <c r="B303" s="3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1"/>
      <c r="B304" s="3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1"/>
      <c r="B305" s="3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1"/>
      <c r="B306" s="3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1"/>
      <c r="B307" s="3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1"/>
      <c r="B308" s="3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1"/>
      <c r="B309" s="3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1"/>
      <c r="B310" s="3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1"/>
      <c r="B311" s="3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1"/>
      <c r="B312" s="3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1"/>
      <c r="B313" s="3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1"/>
      <c r="B314" s="3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1"/>
      <c r="B315" s="3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1"/>
      <c r="B316" s="3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1"/>
      <c r="B317" s="3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1"/>
      <c r="B318" s="3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1"/>
      <c r="B319" s="3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1"/>
      <c r="B320" s="3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1"/>
      <c r="B321" s="3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1"/>
      <c r="B322" s="3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1"/>
      <c r="B323" s="3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1"/>
      <c r="B324" s="3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1"/>
      <c r="B325" s="3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1"/>
      <c r="B326" s="3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1"/>
      <c r="B327" s="3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1"/>
      <c r="B328" s="3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1"/>
      <c r="B329" s="3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1"/>
      <c r="B330" s="3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1"/>
      <c r="B331" s="3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1"/>
      <c r="B332" s="3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1"/>
      <c r="B333" s="3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1"/>
      <c r="B334" s="3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1"/>
      <c r="B335" s="3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1"/>
      <c r="B336" s="3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1"/>
      <c r="B337" s="3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1"/>
      <c r="B338" s="3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1"/>
      <c r="B339" s="3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1"/>
      <c r="B340" s="3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1"/>
      <c r="B341" s="3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1"/>
      <c r="B342" s="3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1"/>
      <c r="B343" s="3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1"/>
      <c r="B344" s="3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1"/>
      <c r="B345" s="3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1"/>
      <c r="B346" s="3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1"/>
      <c r="B347" s="3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1"/>
      <c r="B348" s="3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1"/>
      <c r="B349" s="3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1"/>
      <c r="B350" s="3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1"/>
      <c r="B351" s="3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1"/>
      <c r="B352" s="3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1"/>
      <c r="B353" s="3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1"/>
      <c r="B354" s="3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1"/>
      <c r="B355" s="3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1"/>
      <c r="B356" s="3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1"/>
      <c r="B357" s="3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1"/>
      <c r="B358" s="3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1"/>
      <c r="B359" s="3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1"/>
      <c r="B360" s="3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1"/>
      <c r="B361" s="3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1"/>
      <c r="B362" s="3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1"/>
      <c r="B363" s="3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1"/>
      <c r="B364" s="3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1"/>
      <c r="B365" s="3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1"/>
      <c r="B366" s="3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1"/>
      <c r="B367" s="3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1"/>
      <c r="B368" s="3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1"/>
      <c r="B369" s="3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1"/>
      <c r="B370" s="3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1"/>
      <c r="B371" s="3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1"/>
      <c r="B372" s="3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1"/>
      <c r="B373" s="3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1"/>
      <c r="B374" s="3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1"/>
      <c r="B375" s="3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1"/>
      <c r="B376" s="3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1"/>
      <c r="B377" s="3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1"/>
      <c r="B378" s="3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1"/>
      <c r="B379" s="3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1"/>
      <c r="B380" s="3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1"/>
      <c r="B381" s="3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1"/>
      <c r="B382" s="3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1"/>
      <c r="B383" s="3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1"/>
      <c r="B384" s="3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1"/>
      <c r="B385" s="3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1"/>
      <c r="B386" s="3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1"/>
      <c r="B387" s="3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1"/>
      <c r="B388" s="3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1"/>
      <c r="B389" s="3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1"/>
      <c r="B390" s="3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1"/>
      <c r="B391" s="3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1"/>
      <c r="B392" s="3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1"/>
      <c r="B393" s="3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1"/>
      <c r="B394" s="3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1"/>
      <c r="B395" s="3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1"/>
      <c r="B396" s="3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1"/>
      <c r="B397" s="3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1"/>
      <c r="B398" s="3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1"/>
      <c r="B399" s="3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1"/>
      <c r="B400" s="3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1"/>
      <c r="B401" s="3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1"/>
      <c r="B402" s="3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1"/>
      <c r="B403" s="3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1"/>
      <c r="B404" s="3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1"/>
      <c r="B405" s="3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1"/>
      <c r="B406" s="3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1"/>
      <c r="B407" s="3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1"/>
      <c r="B408" s="3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1"/>
      <c r="B409" s="3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1"/>
      <c r="B410" s="3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1"/>
      <c r="B411" s="3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1"/>
      <c r="B412" s="3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1"/>
      <c r="B413" s="3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1"/>
      <c r="B414" s="3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1"/>
      <c r="B415" s="3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1"/>
      <c r="B416" s="3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1"/>
      <c r="B417" s="3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1"/>
      <c r="B418" s="3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1"/>
      <c r="B419" s="3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1"/>
      <c r="B420" s="3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1"/>
      <c r="B421" s="3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1"/>
      <c r="B422" s="3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1"/>
      <c r="B423" s="3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1"/>
      <c r="B424" s="3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1"/>
      <c r="B425" s="3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1"/>
      <c r="B426" s="3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1"/>
      <c r="B427" s="3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1"/>
      <c r="B428" s="3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1"/>
      <c r="B429" s="3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1"/>
      <c r="B430" s="3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1"/>
      <c r="B431" s="3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1"/>
      <c r="B432" s="3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1"/>
      <c r="B433" s="3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1"/>
      <c r="B434" s="3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1"/>
      <c r="B435" s="3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1"/>
      <c r="B436" s="3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1"/>
      <c r="B437" s="3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1"/>
      <c r="B438" s="3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1"/>
      <c r="B439" s="3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1"/>
      <c r="B440" s="3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1"/>
      <c r="B441" s="3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1"/>
      <c r="B442" s="3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1"/>
      <c r="B443" s="3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1"/>
      <c r="B444" s="3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1"/>
      <c r="B445" s="3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1"/>
      <c r="B446" s="3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1"/>
      <c r="B447" s="3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1"/>
      <c r="B448" s="3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1"/>
      <c r="B449" s="3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1"/>
      <c r="B450" s="3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1"/>
      <c r="B451" s="3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1"/>
      <c r="B452" s="3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1"/>
      <c r="B453" s="3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1"/>
      <c r="B454" s="3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1"/>
      <c r="B455" s="3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1"/>
      <c r="B456" s="3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1"/>
      <c r="B457" s="3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1"/>
      <c r="B458" s="3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1"/>
      <c r="B459" s="3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1"/>
      <c r="B460" s="3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1"/>
      <c r="B461" s="3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1"/>
      <c r="B462" s="3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1"/>
      <c r="B463" s="3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1"/>
      <c r="B464" s="3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1"/>
      <c r="B465" s="3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1"/>
      <c r="B466" s="3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1"/>
      <c r="B467" s="3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1"/>
      <c r="B468" s="3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1"/>
      <c r="B469" s="3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1"/>
      <c r="B470" s="3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1"/>
      <c r="B471" s="3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1"/>
      <c r="B472" s="3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1"/>
      <c r="B473" s="3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1"/>
      <c r="B474" s="3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1"/>
      <c r="B475" s="3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1"/>
      <c r="B476" s="3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1"/>
      <c r="B477" s="3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1"/>
      <c r="B478" s="3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1"/>
      <c r="B479" s="3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1"/>
      <c r="B480" s="3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1"/>
      <c r="B481" s="3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1"/>
      <c r="B482" s="3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1"/>
      <c r="B483" s="3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1"/>
      <c r="B484" s="3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1"/>
      <c r="B485" s="3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1"/>
      <c r="B486" s="3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1"/>
      <c r="B487" s="3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1"/>
      <c r="B488" s="3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1"/>
      <c r="B489" s="3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1"/>
      <c r="B490" s="3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1"/>
      <c r="B491" s="3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1"/>
      <c r="B492" s="3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1"/>
      <c r="B493" s="3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1"/>
      <c r="B494" s="3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1"/>
      <c r="B495" s="3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1"/>
      <c r="B496" s="3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1"/>
      <c r="B497" s="3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1"/>
      <c r="B498" s="3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1"/>
      <c r="B499" s="3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1"/>
      <c r="B500" s="3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1"/>
      <c r="B501" s="3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1"/>
      <c r="B502" s="3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1"/>
      <c r="B503" s="3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1"/>
      <c r="B504" s="3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1"/>
      <c r="B505" s="3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1"/>
      <c r="B506" s="3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1"/>
      <c r="B507" s="3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1"/>
      <c r="B508" s="3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1"/>
      <c r="B509" s="3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1"/>
      <c r="B510" s="3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1"/>
      <c r="B511" s="3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1"/>
      <c r="B512" s="3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1"/>
      <c r="B513" s="3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1"/>
      <c r="B514" s="3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1"/>
      <c r="B515" s="3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1"/>
      <c r="B516" s="3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1"/>
      <c r="B517" s="3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1"/>
      <c r="B518" s="3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1"/>
      <c r="B519" s="3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1"/>
      <c r="B520" s="3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1"/>
      <c r="B521" s="3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1"/>
      <c r="B522" s="3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1"/>
      <c r="B523" s="3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1"/>
      <c r="B524" s="3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1"/>
      <c r="B525" s="3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1"/>
      <c r="B526" s="3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1"/>
      <c r="B527" s="3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1"/>
      <c r="B528" s="3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1"/>
      <c r="B529" s="3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1"/>
      <c r="B530" s="3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1"/>
      <c r="B531" s="3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1"/>
      <c r="B532" s="3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1"/>
      <c r="B533" s="3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1"/>
      <c r="B534" s="3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1"/>
      <c r="B535" s="3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1"/>
      <c r="B536" s="3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1"/>
      <c r="B537" s="3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1"/>
      <c r="B538" s="3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1"/>
      <c r="B539" s="3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1"/>
      <c r="B540" s="3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1"/>
      <c r="B541" s="3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1"/>
      <c r="B542" s="3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1"/>
      <c r="B543" s="3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1"/>
      <c r="B544" s="3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1"/>
      <c r="B545" s="3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1"/>
      <c r="B546" s="3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1"/>
      <c r="B547" s="3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1"/>
      <c r="B548" s="3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1"/>
      <c r="B549" s="3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1"/>
      <c r="B550" s="3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1"/>
      <c r="B551" s="3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1"/>
      <c r="B552" s="3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1"/>
      <c r="B553" s="3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1"/>
      <c r="B554" s="3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1"/>
      <c r="B555" s="3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1"/>
      <c r="B556" s="3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1"/>
      <c r="B557" s="3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1"/>
      <c r="B558" s="3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1"/>
      <c r="B559" s="3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1"/>
      <c r="B560" s="3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1"/>
      <c r="B561" s="3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1"/>
      <c r="B562" s="3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1"/>
      <c r="B563" s="3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1"/>
      <c r="B564" s="3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1"/>
      <c r="B565" s="3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1"/>
      <c r="B566" s="3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1"/>
      <c r="B567" s="3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1"/>
      <c r="B568" s="3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1"/>
      <c r="B569" s="3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1"/>
      <c r="B570" s="3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1"/>
      <c r="B571" s="3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1"/>
      <c r="B572" s="3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1"/>
      <c r="B573" s="3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1"/>
      <c r="B574" s="3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1"/>
      <c r="B575" s="3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1"/>
      <c r="B576" s="3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1"/>
      <c r="B577" s="3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1"/>
      <c r="B578" s="3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1"/>
      <c r="B579" s="3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1"/>
      <c r="B580" s="3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1"/>
      <c r="B581" s="3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1"/>
      <c r="B582" s="3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1"/>
      <c r="B583" s="3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1"/>
      <c r="B584" s="3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1"/>
      <c r="B585" s="3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1"/>
      <c r="B586" s="3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1"/>
      <c r="B587" s="3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1"/>
      <c r="B588" s="3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1"/>
      <c r="B589" s="3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1"/>
      <c r="B590" s="3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1"/>
      <c r="B591" s="3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1"/>
      <c r="B592" s="3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1"/>
      <c r="B593" s="3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1"/>
      <c r="B594" s="3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1"/>
      <c r="B595" s="3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1"/>
      <c r="B596" s="3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1"/>
      <c r="B597" s="3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1"/>
      <c r="B598" s="3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1"/>
      <c r="B599" s="3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1"/>
      <c r="B600" s="3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1"/>
      <c r="B601" s="3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1"/>
      <c r="B602" s="3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1"/>
      <c r="B603" s="3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1"/>
      <c r="B604" s="3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1"/>
      <c r="B605" s="3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1"/>
      <c r="B606" s="3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1"/>
      <c r="B607" s="3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1"/>
      <c r="B608" s="3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1"/>
      <c r="B609" s="3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1"/>
      <c r="B610" s="3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1"/>
      <c r="B611" s="3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1"/>
      <c r="B612" s="3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1"/>
      <c r="B613" s="3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1"/>
      <c r="B614" s="3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1"/>
      <c r="B615" s="3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1"/>
      <c r="B616" s="3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1"/>
      <c r="B617" s="3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1"/>
      <c r="B618" s="3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1"/>
      <c r="B619" s="3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1"/>
      <c r="B620" s="3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1"/>
      <c r="B621" s="3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1"/>
      <c r="B622" s="3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1"/>
      <c r="B623" s="3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1"/>
      <c r="B624" s="3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1"/>
      <c r="B625" s="3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1"/>
      <c r="B626" s="3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1"/>
      <c r="B627" s="3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1"/>
      <c r="B628" s="3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1"/>
      <c r="B629" s="3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1"/>
      <c r="B630" s="3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1"/>
      <c r="B631" s="3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1"/>
      <c r="B632" s="3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1"/>
      <c r="B633" s="3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1"/>
      <c r="B634" s="3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1"/>
      <c r="B635" s="3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1"/>
      <c r="B636" s="3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1"/>
      <c r="B637" s="3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1"/>
      <c r="B638" s="3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1"/>
      <c r="B639" s="3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1"/>
      <c r="B640" s="3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1"/>
      <c r="B641" s="3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1"/>
      <c r="B642" s="3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1"/>
      <c r="B643" s="3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1"/>
      <c r="B644" s="3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1"/>
      <c r="B645" s="3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1"/>
      <c r="B646" s="3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1"/>
      <c r="B647" s="3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1"/>
      <c r="B648" s="3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1"/>
      <c r="B649" s="3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1"/>
      <c r="B650" s="3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1"/>
      <c r="B651" s="3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1"/>
      <c r="B652" s="3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1"/>
      <c r="B653" s="3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1"/>
      <c r="B654" s="3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1"/>
      <c r="B655" s="3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1"/>
      <c r="B656" s="3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1"/>
      <c r="B657" s="3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1"/>
      <c r="B658" s="3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1"/>
      <c r="B659" s="3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1"/>
      <c r="B660" s="3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1"/>
      <c r="B661" s="3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1"/>
      <c r="B662" s="3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1"/>
      <c r="B663" s="3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1"/>
      <c r="B664" s="3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1"/>
      <c r="B665" s="3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1"/>
      <c r="B666" s="3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1"/>
      <c r="B667" s="3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1"/>
      <c r="B668" s="3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1"/>
      <c r="B669" s="3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1"/>
      <c r="B670" s="3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1"/>
      <c r="B671" s="3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1"/>
      <c r="B672" s="3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1"/>
      <c r="B673" s="3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1"/>
      <c r="B674" s="3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1"/>
      <c r="B675" s="3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1"/>
      <c r="B676" s="3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1"/>
      <c r="B677" s="3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1"/>
      <c r="B678" s="3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1"/>
      <c r="B679" s="3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1"/>
      <c r="B680" s="3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1"/>
      <c r="B681" s="3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1"/>
      <c r="B682" s="3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1"/>
      <c r="B683" s="3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1"/>
      <c r="B684" s="3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1"/>
      <c r="B685" s="3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1"/>
      <c r="B686" s="3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1"/>
      <c r="B687" s="3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1"/>
      <c r="B688" s="3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1"/>
      <c r="B689" s="3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1"/>
      <c r="B690" s="3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1"/>
      <c r="B691" s="3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1"/>
      <c r="B692" s="3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1"/>
      <c r="B693" s="3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1"/>
      <c r="B694" s="3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1"/>
      <c r="B695" s="3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1"/>
      <c r="B696" s="3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1"/>
      <c r="B697" s="3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1"/>
      <c r="B698" s="3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1"/>
      <c r="B699" s="3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1"/>
      <c r="B700" s="3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1"/>
      <c r="B701" s="3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1"/>
      <c r="B702" s="3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1"/>
      <c r="B703" s="3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1"/>
      <c r="B704" s="3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1"/>
      <c r="B705" s="3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1"/>
      <c r="B706" s="3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1"/>
      <c r="B707" s="3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1"/>
      <c r="B708" s="3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1"/>
      <c r="B709" s="3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1"/>
      <c r="B710" s="3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1"/>
      <c r="B711" s="3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1"/>
      <c r="B712" s="3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1"/>
      <c r="B713" s="3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1"/>
      <c r="B714" s="3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1"/>
      <c r="B715" s="3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1"/>
      <c r="B716" s="3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1"/>
      <c r="B717" s="3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1"/>
      <c r="B718" s="3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1"/>
      <c r="B719" s="3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1"/>
      <c r="B720" s="3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1"/>
      <c r="B721" s="3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1"/>
      <c r="B722" s="3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1"/>
      <c r="B723" s="3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1"/>
      <c r="B724" s="3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1"/>
      <c r="B725" s="3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1"/>
      <c r="B726" s="3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1"/>
      <c r="B727" s="3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1"/>
      <c r="B728" s="3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1"/>
      <c r="B729" s="3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1"/>
      <c r="B730" s="3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1"/>
      <c r="B731" s="3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1"/>
      <c r="B732" s="3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1"/>
      <c r="B733" s="3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1"/>
      <c r="B734" s="3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1"/>
      <c r="B735" s="3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1"/>
      <c r="B736" s="3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1"/>
      <c r="B737" s="3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1"/>
      <c r="B738" s="3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1"/>
      <c r="B739" s="3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1"/>
      <c r="B740" s="3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1"/>
      <c r="B741" s="3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1"/>
      <c r="B742" s="3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1"/>
      <c r="B743" s="3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1"/>
      <c r="B744" s="3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1"/>
      <c r="B745" s="3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1"/>
      <c r="B746" s="3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1"/>
      <c r="B747" s="3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1"/>
      <c r="B748" s="3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1"/>
      <c r="B749" s="3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1"/>
      <c r="B750" s="3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1"/>
      <c r="B751" s="3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1"/>
      <c r="B752" s="3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1"/>
      <c r="B753" s="3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1"/>
      <c r="B754" s="3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1"/>
      <c r="B755" s="3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1"/>
      <c r="B756" s="3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1"/>
      <c r="B757" s="3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1"/>
      <c r="B758" s="3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1"/>
      <c r="B759" s="3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1"/>
      <c r="B760" s="3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1"/>
      <c r="B761" s="3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1"/>
      <c r="B762" s="3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1"/>
      <c r="B763" s="3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1"/>
      <c r="B764" s="3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1"/>
      <c r="B765" s="3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1"/>
      <c r="B766" s="3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1"/>
      <c r="B767" s="3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1"/>
      <c r="B768" s="3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1"/>
      <c r="B769" s="3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1"/>
      <c r="B770" s="3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1"/>
      <c r="B771" s="3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1"/>
      <c r="B772" s="3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1"/>
      <c r="B773" s="3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1"/>
      <c r="B774" s="3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1"/>
      <c r="B775" s="3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1"/>
      <c r="B776" s="3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1"/>
      <c r="B777" s="3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1"/>
      <c r="B778" s="3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1"/>
      <c r="B779" s="3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1"/>
      <c r="B780" s="3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1"/>
      <c r="B781" s="3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1"/>
      <c r="B782" s="3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1"/>
      <c r="B783" s="3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1"/>
      <c r="B784" s="3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1"/>
      <c r="B785" s="3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1"/>
      <c r="B786" s="3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1"/>
      <c r="B787" s="3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1"/>
      <c r="B788" s="3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1"/>
      <c r="B789" s="3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1"/>
      <c r="B790" s="3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1"/>
      <c r="B791" s="3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1"/>
      <c r="B792" s="3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1"/>
      <c r="B793" s="3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1"/>
      <c r="B794" s="3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1"/>
      <c r="B795" s="3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1"/>
      <c r="B796" s="3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1"/>
      <c r="B797" s="3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1"/>
      <c r="B798" s="3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1"/>
      <c r="B799" s="3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1"/>
      <c r="B800" s="3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1"/>
      <c r="B801" s="3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1"/>
      <c r="B802" s="3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1"/>
      <c r="B803" s="3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1"/>
      <c r="B804" s="3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1"/>
      <c r="B805" s="3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1"/>
      <c r="B806" s="3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1"/>
      <c r="B807" s="3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1"/>
      <c r="B808" s="3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1"/>
      <c r="B809" s="3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1"/>
      <c r="B810" s="3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1"/>
      <c r="B811" s="3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1"/>
      <c r="B812" s="3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1"/>
      <c r="B813" s="3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1"/>
      <c r="B814" s="3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1"/>
      <c r="B815" s="3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1"/>
      <c r="B816" s="3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1"/>
      <c r="B817" s="3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1"/>
      <c r="B818" s="3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1"/>
      <c r="B819" s="3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1"/>
      <c r="B820" s="3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1"/>
      <c r="B821" s="3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1"/>
      <c r="B822" s="3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1"/>
      <c r="B823" s="3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1"/>
      <c r="B824" s="3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1"/>
      <c r="B825" s="3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1"/>
      <c r="B826" s="3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1"/>
      <c r="B827" s="3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1"/>
      <c r="B828" s="3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1"/>
      <c r="B829" s="3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1"/>
      <c r="B830" s="3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1"/>
      <c r="B831" s="3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1"/>
      <c r="B832" s="3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1"/>
      <c r="B833" s="3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1"/>
      <c r="B834" s="3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1"/>
      <c r="B835" s="3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1"/>
      <c r="B836" s="3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1"/>
      <c r="B837" s="3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1"/>
      <c r="B838" s="3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1"/>
      <c r="B839" s="3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1"/>
      <c r="B840" s="3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1"/>
      <c r="B841" s="3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1"/>
      <c r="B842" s="3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1"/>
      <c r="B843" s="3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1"/>
      <c r="B844" s="3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1"/>
      <c r="B845" s="3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1"/>
      <c r="B846" s="3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1"/>
      <c r="B847" s="3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1"/>
      <c r="B848" s="3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1"/>
      <c r="B849" s="3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1"/>
      <c r="B850" s="3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1"/>
      <c r="B851" s="3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1"/>
      <c r="B852" s="3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1"/>
      <c r="B853" s="3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1"/>
      <c r="B854" s="3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1"/>
      <c r="B855" s="3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1"/>
      <c r="B856" s="3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1"/>
      <c r="B857" s="3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1"/>
      <c r="B858" s="3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1"/>
      <c r="B859" s="3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1"/>
      <c r="B860" s="3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1"/>
      <c r="B861" s="3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1"/>
      <c r="B862" s="3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1"/>
      <c r="B863" s="3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1"/>
      <c r="B864" s="3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1"/>
      <c r="B865" s="3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1"/>
      <c r="B866" s="3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1"/>
      <c r="B867" s="3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1"/>
      <c r="B868" s="3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1"/>
      <c r="B869" s="3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1"/>
      <c r="B870" s="3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1"/>
      <c r="B871" s="3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1"/>
      <c r="B872" s="3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1"/>
      <c r="B873" s="3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1"/>
      <c r="B874" s="3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1"/>
      <c r="B875" s="3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1"/>
      <c r="B876" s="3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1"/>
      <c r="B877" s="3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1"/>
      <c r="B878" s="3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1"/>
      <c r="B879" s="3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1"/>
      <c r="B880" s="3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1"/>
      <c r="B881" s="3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1"/>
      <c r="B882" s="3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1"/>
      <c r="B883" s="3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1"/>
      <c r="B884" s="3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1"/>
      <c r="B885" s="3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1"/>
      <c r="B886" s="3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1"/>
      <c r="B887" s="3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1"/>
      <c r="B888" s="3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1"/>
      <c r="B889" s="3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1"/>
      <c r="B890" s="3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1"/>
      <c r="B891" s="3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1"/>
      <c r="B892" s="3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1"/>
      <c r="B893" s="3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1"/>
      <c r="B894" s="3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1"/>
      <c r="B895" s="3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1"/>
      <c r="B896" s="3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1"/>
      <c r="B897" s="3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1"/>
      <c r="B898" s="3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1"/>
      <c r="B899" s="3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1"/>
      <c r="B900" s="3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1"/>
      <c r="B901" s="3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1"/>
      <c r="B902" s="3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1"/>
      <c r="B903" s="3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1"/>
      <c r="B904" s="3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1"/>
      <c r="B905" s="3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1"/>
      <c r="B906" s="3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1"/>
      <c r="B907" s="3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1"/>
      <c r="B908" s="3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1"/>
      <c r="B909" s="3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1"/>
      <c r="B910" s="3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1"/>
      <c r="B911" s="3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1"/>
      <c r="B912" s="3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1"/>
      <c r="B913" s="3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1"/>
      <c r="B914" s="3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1"/>
      <c r="B915" s="3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1"/>
      <c r="B916" s="3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1"/>
      <c r="B917" s="3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1"/>
      <c r="B918" s="3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1"/>
      <c r="B919" s="3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1"/>
      <c r="B920" s="3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1"/>
      <c r="B921" s="3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1"/>
      <c r="B922" s="3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1"/>
      <c r="B923" s="3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1"/>
      <c r="B924" s="3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1"/>
      <c r="B925" s="3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1"/>
      <c r="B926" s="3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1"/>
      <c r="B927" s="3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1"/>
      <c r="B928" s="3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1"/>
      <c r="B929" s="3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1"/>
      <c r="B930" s="3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1"/>
      <c r="B931" s="3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1"/>
      <c r="B932" s="3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1"/>
      <c r="B933" s="3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1"/>
      <c r="B934" s="3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1"/>
      <c r="B935" s="3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1"/>
      <c r="B936" s="3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1"/>
      <c r="B937" s="3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1"/>
      <c r="B938" s="3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1"/>
      <c r="B939" s="3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1"/>
      <c r="B940" s="3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1"/>
      <c r="B941" s="3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1"/>
      <c r="B942" s="3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1"/>
      <c r="B943" s="3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1"/>
      <c r="B944" s="3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1"/>
      <c r="B945" s="3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1"/>
      <c r="B946" s="3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1"/>
      <c r="B947" s="3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1"/>
      <c r="B948" s="3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1"/>
      <c r="B949" s="3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1"/>
      <c r="B950" s="3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1"/>
      <c r="B951" s="3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1"/>
      <c r="B952" s="3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1"/>
      <c r="B953" s="3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1"/>
      <c r="B954" s="3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1"/>
      <c r="B955" s="3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1"/>
      <c r="B956" s="3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1"/>
      <c r="B957" s="3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1"/>
      <c r="B958" s="3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1"/>
      <c r="B959" s="3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1"/>
      <c r="B960" s="3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1"/>
      <c r="B961" s="3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1"/>
      <c r="B962" s="3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1"/>
      <c r="B963" s="3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1"/>
      <c r="B964" s="3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1"/>
      <c r="B965" s="3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1"/>
      <c r="B966" s="3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1"/>
      <c r="B967" s="3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1"/>
      <c r="B968" s="3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1"/>
      <c r="B969" s="3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1"/>
      <c r="B970" s="3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1"/>
      <c r="B971" s="3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1"/>
      <c r="B972" s="3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1"/>
      <c r="B973" s="3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1"/>
      <c r="B974" s="3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1"/>
      <c r="B975" s="3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1"/>
      <c r="B976" s="3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">
      <c r="A977" s="1"/>
      <c r="B977" s="3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">
      <c r="A978" s="1"/>
      <c r="B978" s="3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">
      <c r="A979" s="1"/>
      <c r="B979" s="3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">
      <c r="A980" s="1"/>
      <c r="B980" s="3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">
      <c r="A981" s="1"/>
      <c r="B981" s="3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">
      <c r="A982" s="1"/>
      <c r="B982" s="3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">
      <c r="A983" s="1"/>
      <c r="B983" s="3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">
      <c r="A984" s="1"/>
      <c r="B984" s="3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">
      <c r="A985" s="1"/>
      <c r="B985" s="3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">
      <c r="A986" s="1"/>
      <c r="B986" s="3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">
      <c r="A987" s="1"/>
      <c r="B987" s="3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">
      <c r="A988" s="1"/>
      <c r="B988" s="3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">
      <c r="A989" s="1"/>
      <c r="B989" s="3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">
      <c r="A990" s="1"/>
      <c r="B990" s="3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">
      <c r="A991" s="1"/>
      <c r="B991" s="3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">
      <c r="A992" s="1"/>
      <c r="B992" s="3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">
      <c r="A993" s="1"/>
      <c r="B993" s="3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">
      <c r="A994" s="1"/>
      <c r="B994" s="3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">
      <c r="A995" s="1"/>
      <c r="B995" s="3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">
      <c r="A996" s="1"/>
      <c r="B996" s="3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autoFilter ref="A3:Q25" xr:uid="{00000000-0009-0000-0000-000000000000}"/>
  <mergeCells count="2">
    <mergeCell ref="A1:Q1"/>
    <mergeCell ref="K2:M2"/>
  </mergeCells>
  <phoneticPr fontId="10" type="noConversion"/>
  <pageMargins left="0.7" right="0.7" top="0.75" bottom="0.75" header="0" footer="0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BC552183-7D40-4B7B-8EF9-6CE6F8004B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C538A5-6692-4947-8AFC-62E6B15538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2F589B-3FAC-4AC5-A63C-1EEB8B32130F}">
  <ds:schemaRefs>
    <ds:schemaRef ds:uri="http://www.w3.org/XML/1998/namespace"/>
    <ds:schemaRef ds:uri="0c865bf4-0f22-4e4d-b041-7b0c1657e5a8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6aa8a68a-ab09-4ac8-a697-fdce915bc567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adriana.ortiz</dc:creator>
  <cp:keywords/>
  <dc:description/>
  <cp:lastModifiedBy>David Sanchez</cp:lastModifiedBy>
  <cp:revision/>
  <dcterms:created xsi:type="dcterms:W3CDTF">2024-04-08T20:30:24Z</dcterms:created>
  <dcterms:modified xsi:type="dcterms:W3CDTF">2024-07-22T20:18:02Z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